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Analist" sheetId="3" r:id="rId1"/>
    <sheet name="Transport" sheetId="6" r:id="rId2"/>
    <sheet name="Respinsi" sheetId="7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7"/>
  <c r="D67" i="6"/>
  <c r="D66"/>
  <c r="D65"/>
  <c r="D64"/>
  <c r="D63"/>
  <c r="D62"/>
  <c r="D34" i="7"/>
  <c r="D33"/>
  <c r="D32"/>
  <c r="D31"/>
  <c r="D30"/>
  <c r="D29"/>
  <c r="D28"/>
  <c r="D27"/>
  <c r="D26"/>
  <c r="D25"/>
  <c r="D24"/>
  <c r="D23"/>
  <c r="D22"/>
  <c r="D21"/>
  <c r="D20"/>
  <c r="D19"/>
  <c r="D18"/>
  <c r="D17"/>
  <c r="D61" i="6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67" i="3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</calcChain>
</file>

<file path=xl/sharedStrings.xml><?xml version="1.0" encoding="utf-8"?>
<sst xmlns="http://schemas.openxmlformats.org/spreadsheetml/2006/main" count="1289" uniqueCount="159">
  <si>
    <t>AP</t>
  </si>
  <si>
    <t>LĂSCONI A. MARIUS-CRISTIAN</t>
  </si>
  <si>
    <t>x</t>
  </si>
  <si>
    <t>-</t>
  </si>
  <si>
    <t>MALAIROS L. ALEXANDRU-SIMON</t>
  </si>
  <si>
    <t>AMZA (POPESCU) C. ANDREEA-CLAUDIA</t>
  </si>
  <si>
    <t>LUNEL (PERPELEA) N. RAMONA-ALEXANDRA</t>
  </si>
  <si>
    <t>GHERAN D.C. MARIA-DANIELA</t>
  </si>
  <si>
    <t>SĂRDĂRESCU (PLEAȘU-SĂRDĂRESCU) N. SIMONA-LUIZA</t>
  </si>
  <si>
    <t>ZBORA E.D. LAVINIA-ANCUȚA</t>
  </si>
  <si>
    <t>JILIP N. CRISTINA-MARIA</t>
  </si>
  <si>
    <t>DUMITRĂȘCUȚĂ O. ANDREI</t>
  </si>
  <si>
    <t>ANIȚESCU-IDVU (LIGESCU) V. LOREDANA</t>
  </si>
  <si>
    <t>BIRO I.L. IZABELA</t>
  </si>
  <si>
    <t>LIGESCU D. CONSTANTIN-CRISTIAN</t>
  </si>
  <si>
    <t>PATRICHI (SIMINA) S. ANDREEA-DANIELA</t>
  </si>
  <si>
    <t>STAICU G. DĂNUȚ</t>
  </si>
  <si>
    <t>CĂLDĂRAR P. DANIEL</t>
  </si>
  <si>
    <t>BALEȚ I. IOSIF-DANIEL</t>
  </si>
  <si>
    <t>DIGULESCU C. DENIS-RĂZVAN</t>
  </si>
  <si>
    <t>DEDIU P. IOANA-SIMINA</t>
  </si>
  <si>
    <t>CHIȚAC C.V. GEORGE-MARIAN</t>
  </si>
  <si>
    <t>PĂTRULESCU V. CONSTANTIN-CRISTIAN</t>
  </si>
  <si>
    <t>BUMBARU P. IOLANDA-NICOLETA</t>
  </si>
  <si>
    <t>BĂLUȚOIU A.G. IONUȚ-BOGDAN</t>
  </si>
  <si>
    <t>BARABAȘ (PÎRVĂNESCU) I. ALINA</t>
  </si>
  <si>
    <t>PIEKNYI D.A. DIANA-ALINA</t>
  </si>
  <si>
    <t>AXENTIOI C.A. GIULIANA-CLEOPATRA</t>
  </si>
  <si>
    <t>GHIURCA D. ALEXANDRU-CONSTANTIN</t>
  </si>
  <si>
    <t>CRUCERU (SUDITU) I.F. LOREDANA-GEORGIANA</t>
  </si>
  <si>
    <t>DICU (HAMZ) G. ANAMARIA-GEORGIANA</t>
  </si>
  <si>
    <t>MEZOFENYI O.G. ROBERT-OTTO</t>
  </si>
  <si>
    <t>JURA (JURA-ALEXĂ) P. MOISE</t>
  </si>
  <si>
    <t>TODERICĂ V. VIOREL-MIHĂIȚĂ</t>
  </si>
  <si>
    <t>IFRIM S. LAURENȚIU-CONSTANTIN</t>
  </si>
  <si>
    <t>TOILĂ A. MARIUS-CERASEL</t>
  </si>
  <si>
    <t>BANGRIU C.C. OLIVIA-FLORENTINA</t>
  </si>
  <si>
    <t>BUTURUGĂ A. IULIAN-ALEXANDRU</t>
  </si>
  <si>
    <t>VOLMER S. ANDREI-ILIE</t>
  </si>
  <si>
    <t>STOICA C. LAURENȚIU-IONUȚ</t>
  </si>
  <si>
    <t>CĂLDĂRARU (BILL) I. FLORICA</t>
  </si>
  <si>
    <t>LUȚĂ C. ION</t>
  </si>
  <si>
    <t>POPESCU G. GHEORGHE</t>
  </si>
  <si>
    <t>NEMETH M.Z. GHEORGHE-DUMITRU</t>
  </si>
  <si>
    <t>SĂPAȘU M. ANA-ALEXANDRA</t>
  </si>
  <si>
    <t>IVAȘCU G. ALEXANDRU-FLORINEL</t>
  </si>
  <si>
    <t>TULITU G. VLAD-GHEORGHE</t>
  </si>
  <si>
    <t>BRĂILĂ I. RENATA-ROXANA-BIANCA</t>
  </si>
  <si>
    <t>STOIN C. RAUL-ȘTEFAN</t>
  </si>
  <si>
    <t>BLAG P. BOGDAN</t>
  </si>
  <si>
    <t>LĂSCONI A. ALINA-GABRIELA</t>
  </si>
  <si>
    <t>NĂSĂLEAN I. DIANA-ANDREEA</t>
  </si>
  <si>
    <t>BIRTALAN I. ROBERT-PAUL</t>
  </si>
  <si>
    <t>PANĂ I. MARIA-ARINA</t>
  </si>
  <si>
    <t>ILE G. RAUL-CRISTIAN</t>
  </si>
  <si>
    <t>RITI C.I. NARCISA-IRINA</t>
  </si>
  <si>
    <t>BOȘCAGINI A. ELENA-CRISTINA</t>
  </si>
  <si>
    <t>OANCĂ D. IONUȚ-ALEXANDRU</t>
  </si>
  <si>
    <t>IACOB I. VLĂDUȚ-ALEXANDRU</t>
  </si>
  <si>
    <t>GĂLĂȚAN M.N. DAN-ADRIAN</t>
  </si>
  <si>
    <t>VRANCIANU M. MIHĂIȚĂ-CRISTIAN</t>
  </si>
  <si>
    <t>FIRIZOIU S. EUSEBIU-CIPRIAN</t>
  </si>
  <si>
    <t>ILLES (BORZA) T. BRÎNDUȘA-MELINDA</t>
  </si>
  <si>
    <t>MOLNAR Ș. SIDONIA-FLORINA</t>
  </si>
  <si>
    <t>SANDU (LUCACI-SANDU) A. DIANA-SILVIA</t>
  </si>
  <si>
    <t>DUROI V. MĂDĂLIN</t>
  </si>
  <si>
    <t>ZBORA E.D. OVIDIU-CĂTĂLIN</t>
  </si>
  <si>
    <t>BURLICA M. NICOLAE-CLAUDIU</t>
  </si>
  <si>
    <t>IRINOIU M. DOINA</t>
  </si>
  <si>
    <t>GORON M. EMILIA-DANIELA</t>
  </si>
  <si>
    <t>ALSHAWWA M. HASAN</t>
  </si>
  <si>
    <t>MATEIU V. DORIN-VALENTIN</t>
  </si>
  <si>
    <t>DUPIR D.D. COSMIN-ANDREI</t>
  </si>
  <si>
    <t>PANTELIMON P.I. PETRU-RAREȘ</t>
  </si>
  <si>
    <t>CATALINA P. PETRE-SORIN</t>
  </si>
  <si>
    <t>BOLEA C. NICOLAE</t>
  </si>
  <si>
    <t>POENAR A. ANDREI IONUȚ</t>
  </si>
  <si>
    <t>VÎLCEANU-TOLDEAN V. GABRIELA-DANIELA</t>
  </si>
  <si>
    <t>BOSTAN I.C. MĂDĂLIN-FLORIN</t>
  </si>
  <si>
    <t>CĂLDĂRARI P. (DRĂGOI) P. VERONICA-CLAUDIA</t>
  </si>
  <si>
    <t>PETRE A.M. SEBASTIAN-CĂTĂLIN</t>
  </si>
  <si>
    <t>NIȚU G. VLAD-MARIAN</t>
  </si>
  <si>
    <t>MATEȘOI A.N. ADRIAN</t>
  </si>
  <si>
    <t>BURLICA O. MIHAI-IONUȚ</t>
  </si>
  <si>
    <t>GREGUȘ C. MIHAI</t>
  </si>
  <si>
    <t>BUTA (PUIU) V. ELEONORA-ANA</t>
  </si>
  <si>
    <t xml:space="preserve">NIOAȚĂ D. ION </t>
  </si>
  <si>
    <t>BUȘCĂ A.C. ANDREI-CONSTANTIN</t>
  </si>
  <si>
    <t>FRĂSINEANU I. FLORENTIN-COSMIN</t>
  </si>
  <si>
    <t>CÎRSTEA C. OCTAVIAN</t>
  </si>
  <si>
    <t>MARC F. ANDREI-ALEXANDRU</t>
  </si>
  <si>
    <t>PERPELEA D. MIHAI-LUCIAN</t>
  </si>
  <si>
    <t>SANDU A. AUREL-DANIEL</t>
  </si>
  <si>
    <t>POPA G. FLORIN</t>
  </si>
  <si>
    <t>NIOAȚĂ D. CONSTANTIN</t>
  </si>
  <si>
    <t>PÂRVULESCU G. IOAN-ADRIAN</t>
  </si>
  <si>
    <t>SUBȚIRELU N. DAVID-NICOLAE</t>
  </si>
  <si>
    <t>MILITARU I. BENIAMIN-RĂZVAN</t>
  </si>
  <si>
    <t>TATARCA V. VIOREL-OLIVER</t>
  </si>
  <si>
    <t>DUMA L.C. ADRIAN-SEBASTIAN</t>
  </si>
  <si>
    <t>RACHI (NICOARĂ) V. MARIA-ANDREEA</t>
  </si>
  <si>
    <t>ȘUNEI-DREGHICI F.D. GEORGE-DANIEL</t>
  </si>
  <si>
    <t>LUPȘA G.C. ALEXANDRU-CRISTIAN</t>
  </si>
  <si>
    <t>VĂDUVA I.M. VALENTIN-GABRIEL</t>
  </si>
  <si>
    <t>ARDELEAN D. EMANUEL</t>
  </si>
  <si>
    <t>FRUNZĂ R.G. SEBASTIAN-MIHAI</t>
  </si>
  <si>
    <t>HOBIAN (BRĂILĂ) I. STĂNICA-VALERICA</t>
  </si>
  <si>
    <t>MIUȚĂ (MIHAI) G. IOANA</t>
  </si>
  <si>
    <t>DOBRE M. MIHAI</t>
  </si>
  <si>
    <t>TODORAN S.L.RADU-SORIN</t>
  </si>
  <si>
    <t>RUS M. IOAN-NICOLAE</t>
  </si>
  <si>
    <t>BĂRAN P. NICOLAE-ANDREI</t>
  </si>
  <si>
    <t>URSU Ș. ȘTEFAN-CLAUDIU</t>
  </si>
  <si>
    <t>OANCĂ D. ROBERT-FLORIN</t>
  </si>
  <si>
    <t>UNGUREANU C. CRISTIAN</t>
  </si>
  <si>
    <t>PAVELESCU (PĂUNOIU) I. ZENOVIA-LILIANA</t>
  </si>
  <si>
    <t>DICU (CONDEL) P. MARIA-GEORGIANA</t>
  </si>
  <si>
    <t>FRUNZĂ R.G. GABRIEL-DANIEL</t>
  </si>
  <si>
    <t>CENUȘE I. PAVEL</t>
  </si>
  <si>
    <t>GIURGIU P. VASILE</t>
  </si>
  <si>
    <t>NEGREA G. ALEXANDRU-RĂZVAN</t>
  </si>
  <si>
    <t>FRĂSINEANU I. GHEORGHE-TATIAN</t>
  </si>
  <si>
    <t>LIHOACĂ I. IOAN-DORIN</t>
  </si>
  <si>
    <t>FRUNZĂ M. SAMOEL</t>
  </si>
  <si>
    <t xml:space="preserve">NEANU V. IULIAN </t>
  </si>
  <si>
    <t>COANCĂ V. MARIAN-IULIAN</t>
  </si>
  <si>
    <t>CORBU G. GHEORGHE</t>
  </si>
  <si>
    <t>OPRIANA P. GABRIEL-NIKY</t>
  </si>
  <si>
    <t>OLTEANU Ș.V. CONSTANTIN-COSMIN</t>
  </si>
  <si>
    <t>SANTA D. CĂLIN-ȘTEFAN</t>
  </si>
  <si>
    <t>RĂDUCA F. COSMIN-IONUȚ</t>
  </si>
  <si>
    <t>CAZACU C. LAURENȚIU</t>
  </si>
  <si>
    <t>PĂUNOIU A. ALEXANDRU</t>
  </si>
  <si>
    <t>SEPTEMBRIE 2019</t>
  </si>
  <si>
    <t>DOMENIUL: INFORMATICĂ</t>
  </si>
  <si>
    <t>CALIFICAREA: ANALIST PROGRAMATOR</t>
  </si>
  <si>
    <t>Nr. dosar</t>
  </si>
  <si>
    <t>Nume și prenume</t>
  </si>
  <si>
    <t>Medie admitere</t>
  </si>
  <si>
    <t>Opțiune</t>
  </si>
  <si>
    <t>TTAII</t>
  </si>
  <si>
    <t>AP - ANALIST PROGRAMATOR</t>
  </si>
  <si>
    <t>TTAII - TEHNICIAN TRANSPORTURI AUTO INTERNE ȘI INTERNAȚIONALE</t>
  </si>
  <si>
    <t>Președinte comisie admitere,</t>
  </si>
  <si>
    <t>Secretar comisie admitere,</t>
  </si>
  <si>
    <t xml:space="preserve">UNIVERSITATEA DIN PETROȘANI - UNIVERSITATE PUBLICĂ - ACREDITATĂ        </t>
  </si>
  <si>
    <t>Nr. crt.</t>
  </si>
  <si>
    <t>COLEGIUL PENTRU ÎNVĂȚĂMÂNTUL TERȚIAR NONUNIVERSITAR       An studiu 2019-2020</t>
  </si>
  <si>
    <t>DOMENIUL: TRANSPORTURI</t>
  </si>
  <si>
    <t>CALIFICAREA: TEHNICIAN TRANSPORTURI AUTO INTERNE ȘI INTERNAȚIONALE</t>
  </si>
  <si>
    <t>LISTA CANDIDAȚILOR RESPINȘI</t>
  </si>
  <si>
    <t>LISTA CANDIDAȚILOR ADMIȘI - ETAPA FINALĂ</t>
  </si>
  <si>
    <t>LUPU E. VALENTIN-RAUL</t>
  </si>
  <si>
    <t>CÎRCIU N. MARIAN-ALEXANDRU</t>
  </si>
  <si>
    <t>CONDEL G. GHEORGHE</t>
  </si>
  <si>
    <t>SANDU (LUȚĂ) A. MIHAELA MARIA</t>
  </si>
  <si>
    <t>LUCACI-SANDU P. CĂTĂLIN-PETRUȚ</t>
  </si>
  <si>
    <t>CREȚAN C. DORINEL</t>
  </si>
  <si>
    <t>CIUREA C. RAUL-CONSTANTIN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</si>
</sst>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i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</font>
    <font>
      <b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vertical="top" wrapText="1"/>
    </xf>
    <xf numFmtId="164" fontId="1" fillId="4" borderId="0" xfId="0" applyNumberFormat="1" applyFont="1" applyFill="1" applyBorder="1" applyAlignment="1">
      <alignment vertical="top" wrapText="1"/>
    </xf>
    <xf numFmtId="0" fontId="0" fillId="4" borderId="0" xfId="0" applyFill="1" applyBorder="1"/>
    <xf numFmtId="0" fontId="1" fillId="2" borderId="0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0" fontId="0" fillId="4" borderId="4" xfId="0" applyFill="1" applyBorder="1"/>
    <xf numFmtId="0" fontId="2" fillId="4" borderId="4" xfId="0" applyFont="1" applyFill="1" applyBorder="1" applyAlignment="1">
      <alignment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vertical="top"/>
    </xf>
    <xf numFmtId="0" fontId="0" fillId="4" borderId="4" xfId="0" applyFill="1" applyBorder="1" applyAlignment="1"/>
    <xf numFmtId="0" fontId="0" fillId="4" borderId="4" xfId="0" applyFill="1" applyBorder="1" applyAlignment="1">
      <alignment vertical="top" wrapText="1"/>
    </xf>
    <xf numFmtId="164" fontId="1" fillId="4" borderId="4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4" fillId="4" borderId="0" xfId="0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horizontal="center" vertical="top"/>
    </xf>
    <xf numFmtId="164" fontId="1" fillId="4" borderId="0" xfId="0" applyNumberFormat="1" applyFont="1" applyFill="1" applyBorder="1" applyAlignment="1">
      <alignment vertical="top"/>
    </xf>
    <xf numFmtId="0" fontId="4" fillId="4" borderId="0" xfId="0" applyFont="1" applyFill="1" applyBorder="1" applyAlignment="1">
      <alignment vertical="top"/>
    </xf>
    <xf numFmtId="0" fontId="1" fillId="4" borderId="2" xfId="0" applyFont="1" applyFill="1" applyBorder="1" applyAlignment="1">
      <alignment vertical="top"/>
    </xf>
    <xf numFmtId="0" fontId="3" fillId="4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vertical="top"/>
    </xf>
    <xf numFmtId="0" fontId="1" fillId="4" borderId="6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/>
    </xf>
    <xf numFmtId="0" fontId="0" fillId="4" borderId="1" xfId="0" applyFill="1" applyBorder="1" applyAlignment="1"/>
    <xf numFmtId="0" fontId="1" fillId="4" borderId="0" xfId="0" applyFont="1" applyFill="1" applyBorder="1" applyAlignment="1">
      <alignment horizontal="center" vertical="top" wrapText="1"/>
    </xf>
    <xf numFmtId="164" fontId="1" fillId="4" borderId="0" xfId="0" applyNumberFormat="1" applyFont="1" applyFill="1" applyBorder="1" applyAlignment="1">
      <alignment horizontal="center" vertical="top" wrapText="1"/>
    </xf>
    <xf numFmtId="0" fontId="1" fillId="4" borderId="0" xfId="0" applyFont="1" applyFill="1" applyBorder="1" applyAlignment="1">
      <alignment horizontal="center" vertical="top"/>
    </xf>
    <xf numFmtId="0" fontId="0" fillId="4" borderId="0" xfId="0" applyFill="1" applyBorder="1" applyAlignment="1"/>
    <xf numFmtId="0" fontId="1" fillId="4" borderId="0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164" fontId="1" fillId="4" borderId="1" xfId="0" applyNumberFormat="1" applyFont="1" applyFill="1" applyBorder="1" applyAlignment="1">
      <alignment horizontal="center" vertical="top" wrapText="1"/>
    </xf>
    <xf numFmtId="164" fontId="1" fillId="4" borderId="1" xfId="0" applyNumberFormat="1" applyFont="1" applyFill="1" applyBorder="1" applyAlignment="1">
      <alignment vertical="top" wrapText="1"/>
    </xf>
    <xf numFmtId="2" fontId="1" fillId="4" borderId="0" xfId="0" applyNumberFormat="1" applyFont="1" applyFill="1" applyBorder="1" applyAlignment="1">
      <alignment vertical="top"/>
    </xf>
    <xf numFmtId="2" fontId="1" fillId="4" borderId="0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 wrapText="1"/>
    </xf>
    <xf numFmtId="2" fontId="3" fillId="4" borderId="4" xfId="0" applyNumberFormat="1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3" fillId="4" borderId="4" xfId="0" applyNumberFormat="1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164" fontId="3" fillId="4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2BF44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G1048505"/>
  <sheetViews>
    <sheetView tabSelected="1" zoomScale="130" zoomScaleNormal="130" workbookViewId="0">
      <selection activeCell="C64" sqref="C64"/>
    </sheetView>
  </sheetViews>
  <sheetFormatPr defaultRowHeight="15"/>
  <cols>
    <col min="1" max="1" width="5.85546875" style="14" customWidth="1"/>
    <col min="2" max="2" width="7" style="10" customWidth="1"/>
    <col min="3" max="3" width="49.140625" style="10" customWidth="1"/>
    <col min="4" max="4" width="9.42578125" style="18" hidden="1" customWidth="1"/>
    <col min="5" max="5" width="7" style="11" customWidth="1"/>
    <col min="6" max="6" width="7.28515625" style="10" customWidth="1"/>
    <col min="7" max="7" width="13.28515625" style="10" hidden="1" customWidth="1"/>
    <col min="8" max="10" width="9.140625" style="10" hidden="1" customWidth="1"/>
    <col min="11" max="11" width="9.140625" style="32" hidden="1" customWidth="1"/>
    <col min="12" max="12" width="9.140625" style="6" hidden="1" customWidth="1"/>
    <col min="13" max="13" width="9.140625" style="52" customWidth="1"/>
    <col min="14" max="14" width="9.140625" style="6" customWidth="1"/>
    <col min="15" max="15" width="9.140625" style="34" customWidth="1"/>
    <col min="16" max="1021" width="9.140625" style="10" customWidth="1"/>
    <col min="1022" max="16384" width="9.140625" style="12"/>
  </cols>
  <sheetData>
    <row r="1" spans="1:1021" s="16" customFormat="1">
      <c r="A1" s="24" t="s">
        <v>145</v>
      </c>
      <c r="B1" s="24"/>
      <c r="C1" s="24"/>
      <c r="D1" s="26"/>
      <c r="E1" s="27"/>
      <c r="F1" s="24"/>
      <c r="G1" s="24"/>
      <c r="H1" s="24"/>
      <c r="I1" s="24"/>
      <c r="J1" s="24"/>
      <c r="K1" s="24"/>
      <c r="L1" s="24"/>
      <c r="M1" s="51"/>
      <c r="N1" s="24"/>
      <c r="O1" s="22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</row>
    <row r="2" spans="1:1021" s="16" customFormat="1">
      <c r="A2" s="24" t="s">
        <v>147</v>
      </c>
      <c r="B2" s="24"/>
      <c r="C2" s="24"/>
      <c r="D2" s="26"/>
      <c r="E2" s="27"/>
      <c r="F2" s="24"/>
      <c r="G2" s="24"/>
      <c r="H2" s="24"/>
      <c r="I2" s="24"/>
      <c r="J2" s="24"/>
      <c r="K2" s="24"/>
      <c r="L2" s="24"/>
      <c r="M2" s="51"/>
      <c r="N2" s="24"/>
      <c r="O2" s="2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</row>
    <row r="3" spans="1:1021" s="16" customFormat="1">
      <c r="A3" s="24"/>
      <c r="B3" s="24"/>
      <c r="C3" s="24"/>
      <c r="D3" s="26"/>
      <c r="E3" s="27"/>
      <c r="F3" s="24"/>
      <c r="G3" s="24"/>
      <c r="H3" s="24"/>
      <c r="I3" s="24"/>
      <c r="J3" s="24"/>
      <c r="K3" s="24"/>
      <c r="L3" s="24"/>
      <c r="M3" s="51"/>
      <c r="N3" s="24"/>
      <c r="O3" s="2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</row>
    <row r="4" spans="1:1021" s="16" customFormat="1">
      <c r="A4" s="24"/>
      <c r="B4" s="24"/>
      <c r="C4" s="25" t="s">
        <v>151</v>
      </c>
      <c r="D4" s="26"/>
      <c r="E4" s="27"/>
      <c r="F4" s="24"/>
      <c r="G4" s="24"/>
      <c r="H4" s="24"/>
      <c r="I4" s="24"/>
      <c r="J4" s="24"/>
      <c r="K4" s="24"/>
      <c r="L4" s="24"/>
      <c r="M4" s="51"/>
      <c r="N4" s="24"/>
      <c r="O4" s="2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</row>
    <row r="5" spans="1:1021" s="16" customFormat="1">
      <c r="A5" s="24"/>
      <c r="B5" s="24"/>
      <c r="C5" s="25" t="s">
        <v>133</v>
      </c>
      <c r="D5" s="26"/>
      <c r="E5" s="27"/>
      <c r="F5" s="24"/>
      <c r="G5" s="24"/>
      <c r="H5" s="24"/>
      <c r="I5" s="24"/>
      <c r="J5" s="24"/>
      <c r="K5" s="24"/>
      <c r="L5" s="24"/>
      <c r="M5" s="51"/>
      <c r="N5" s="24"/>
      <c r="O5" s="2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</row>
    <row r="6" spans="1:1021" s="16" customFormat="1">
      <c r="A6" s="24"/>
      <c r="B6" s="24"/>
      <c r="C6" s="24"/>
      <c r="D6" s="26"/>
      <c r="E6" s="27"/>
      <c r="F6" s="24"/>
      <c r="G6" s="24"/>
      <c r="H6" s="24"/>
      <c r="I6" s="24"/>
      <c r="J6" s="24"/>
      <c r="K6" s="24"/>
      <c r="L6" s="24"/>
      <c r="M6" s="51"/>
      <c r="N6" s="24"/>
      <c r="O6" s="22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</row>
    <row r="7" spans="1:1021" s="16" customFormat="1">
      <c r="A7" s="24" t="s">
        <v>134</v>
      </c>
      <c r="B7" s="24"/>
      <c r="C7" s="24"/>
      <c r="D7" s="26"/>
      <c r="E7" s="27"/>
      <c r="F7" s="24"/>
      <c r="G7" s="24"/>
      <c r="H7" s="24"/>
      <c r="I7" s="24"/>
      <c r="J7" s="24"/>
      <c r="K7" s="24"/>
      <c r="L7" s="24"/>
      <c r="M7" s="51"/>
      <c r="N7" s="24"/>
      <c r="O7" s="2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</row>
    <row r="8" spans="1:1021" s="16" customFormat="1">
      <c r="A8" s="28" t="s">
        <v>135</v>
      </c>
      <c r="B8" s="28"/>
      <c r="C8" s="28"/>
      <c r="D8" s="26"/>
      <c r="E8" s="27"/>
      <c r="F8" s="24"/>
      <c r="G8" s="24"/>
      <c r="H8" s="24"/>
      <c r="I8" s="24"/>
      <c r="J8" s="24"/>
      <c r="K8" s="24"/>
      <c r="L8" s="24"/>
      <c r="M8" s="51"/>
      <c r="N8" s="24"/>
      <c r="O8" s="2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1" s="16" customFormat="1">
      <c r="A9" s="24"/>
      <c r="B9" s="24"/>
      <c r="C9" s="24"/>
      <c r="D9" s="26"/>
      <c r="E9" s="27"/>
      <c r="F9" s="24"/>
      <c r="G9" s="24"/>
      <c r="H9" s="24"/>
      <c r="I9" s="24"/>
      <c r="J9" s="24"/>
      <c r="K9" s="24"/>
      <c r="L9" s="24"/>
      <c r="M9" s="51"/>
      <c r="N9" s="24"/>
      <c r="O9" s="2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1" s="16" customFormat="1">
      <c r="A10" s="66" t="s">
        <v>146</v>
      </c>
      <c r="B10" s="66" t="s">
        <v>136</v>
      </c>
      <c r="C10" s="68" t="s">
        <v>137</v>
      </c>
      <c r="D10" s="70" t="s">
        <v>138</v>
      </c>
      <c r="E10" s="64" t="s">
        <v>139</v>
      </c>
      <c r="F10" s="65"/>
      <c r="G10" s="23"/>
      <c r="H10" s="23"/>
      <c r="I10" s="23"/>
      <c r="J10" s="23"/>
      <c r="K10" s="29"/>
      <c r="L10" s="24"/>
      <c r="M10" s="62" t="s">
        <v>138</v>
      </c>
      <c r="N10" s="24"/>
      <c r="O10" s="2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1" s="10" customFormat="1">
      <c r="A11" s="67"/>
      <c r="B11" s="67"/>
      <c r="C11" s="69"/>
      <c r="D11" s="71"/>
      <c r="E11" s="20" t="s">
        <v>0</v>
      </c>
      <c r="F11" s="21" t="s">
        <v>140</v>
      </c>
      <c r="G11" s="17"/>
      <c r="H11" s="13"/>
      <c r="I11" s="17"/>
      <c r="J11" s="17"/>
      <c r="K11" s="30"/>
      <c r="L11" s="6"/>
      <c r="M11" s="63"/>
      <c r="N11" s="6"/>
      <c r="O11" s="34"/>
    </row>
    <row r="12" spans="1:1021" s="3" customFormat="1">
      <c r="A12" s="4">
        <v>1</v>
      </c>
      <c r="B12" s="4">
        <v>60</v>
      </c>
      <c r="C12" s="3" t="s">
        <v>1</v>
      </c>
      <c r="D12" s="19">
        <f>(9.22+9.26+9.21+9.06)/4</f>
        <v>9.1875</v>
      </c>
      <c r="E12" s="4">
        <v>1</v>
      </c>
      <c r="F12" s="4">
        <v>2</v>
      </c>
      <c r="G12" s="4" t="s">
        <v>2</v>
      </c>
      <c r="H12" s="4" t="s">
        <v>2</v>
      </c>
      <c r="I12" s="4" t="s">
        <v>2</v>
      </c>
      <c r="J12" s="4" t="s">
        <v>2</v>
      </c>
      <c r="K12" s="31" t="s">
        <v>3</v>
      </c>
      <c r="L12" s="9"/>
      <c r="M12" s="53">
        <v>9.18</v>
      </c>
      <c r="N12" s="9"/>
      <c r="O12" s="35"/>
    </row>
    <row r="13" spans="1:1021" s="3" customFormat="1">
      <c r="A13" s="4">
        <v>2</v>
      </c>
      <c r="B13" s="4">
        <v>121</v>
      </c>
      <c r="C13" s="3" t="s">
        <v>4</v>
      </c>
      <c r="D13" s="19">
        <f>(8.13+9+9.71+9.69)/4</f>
        <v>9.1325000000000003</v>
      </c>
      <c r="E13" s="4">
        <v>1</v>
      </c>
      <c r="F13" s="4" t="s">
        <v>3</v>
      </c>
      <c r="G13" s="4" t="s">
        <v>2</v>
      </c>
      <c r="H13" s="4" t="s">
        <v>2</v>
      </c>
      <c r="I13" s="4" t="s">
        <v>3</v>
      </c>
      <c r="J13" s="4" t="s">
        <v>3</v>
      </c>
      <c r="K13" s="31" t="s">
        <v>3</v>
      </c>
      <c r="L13" s="9"/>
      <c r="M13" s="53">
        <v>9.1300000000000008</v>
      </c>
      <c r="N13" s="9"/>
      <c r="O13" s="35"/>
    </row>
    <row r="14" spans="1:1021" s="3" customFormat="1">
      <c r="A14" s="4">
        <v>3</v>
      </c>
      <c r="B14" s="4">
        <v>40</v>
      </c>
      <c r="C14" s="3" t="s">
        <v>7</v>
      </c>
      <c r="D14" s="19">
        <f>(9.38+8.77+8.9+8.96)/4</f>
        <v>9.0024999999999995</v>
      </c>
      <c r="E14" s="4">
        <v>1</v>
      </c>
      <c r="F14" s="4" t="s">
        <v>3</v>
      </c>
      <c r="G14" s="4" t="s">
        <v>2</v>
      </c>
      <c r="H14" s="4" t="s">
        <v>2</v>
      </c>
      <c r="I14" s="4" t="s">
        <v>2</v>
      </c>
      <c r="J14" s="4" t="s">
        <v>3</v>
      </c>
      <c r="K14" s="31" t="s">
        <v>3</v>
      </c>
      <c r="L14" s="9"/>
      <c r="M14" s="53">
        <v>9</v>
      </c>
      <c r="N14" s="9"/>
      <c r="O14" s="35"/>
    </row>
    <row r="15" spans="1:1021" s="3" customFormat="1">
      <c r="A15" s="4">
        <v>4</v>
      </c>
      <c r="B15" s="4">
        <v>74</v>
      </c>
      <c r="C15" s="3" t="s">
        <v>11</v>
      </c>
      <c r="D15" s="19">
        <f>(8.55+8.72+8.75+8.6)/4</f>
        <v>8.6550000000000011</v>
      </c>
      <c r="E15" s="4">
        <v>1</v>
      </c>
      <c r="F15" s="4">
        <v>2</v>
      </c>
      <c r="G15" s="4" t="s">
        <v>2</v>
      </c>
      <c r="H15" s="4" t="s">
        <v>2</v>
      </c>
      <c r="I15" s="4" t="s">
        <v>3</v>
      </c>
      <c r="J15" s="4" t="s">
        <v>3</v>
      </c>
      <c r="K15" s="31" t="s">
        <v>3</v>
      </c>
      <c r="L15" s="9"/>
      <c r="M15" s="53">
        <v>8.65</v>
      </c>
      <c r="N15" s="9"/>
      <c r="O15" s="35"/>
    </row>
    <row r="16" spans="1:1021" s="3" customFormat="1">
      <c r="A16" s="4">
        <v>5</v>
      </c>
      <c r="B16" s="4">
        <v>90</v>
      </c>
      <c r="C16" s="3" t="s">
        <v>18</v>
      </c>
      <c r="D16" s="19">
        <f>(8.31+8.62+8.52+8.8+7.89)/5</f>
        <v>8.4280000000000008</v>
      </c>
      <c r="E16" s="4">
        <v>1</v>
      </c>
      <c r="F16" s="4">
        <v>2</v>
      </c>
      <c r="G16" s="4" t="s">
        <v>2</v>
      </c>
      <c r="H16" s="4" t="s">
        <v>2</v>
      </c>
      <c r="I16" s="4" t="s">
        <v>2</v>
      </c>
      <c r="J16" s="4" t="s">
        <v>2</v>
      </c>
      <c r="K16" s="31" t="s">
        <v>3</v>
      </c>
      <c r="L16" s="9"/>
      <c r="M16" s="53">
        <v>8.42</v>
      </c>
      <c r="N16" s="9"/>
      <c r="O16" s="35"/>
    </row>
    <row r="17" spans="1:15" s="3" customFormat="1">
      <c r="A17" s="4">
        <v>6</v>
      </c>
      <c r="B17" s="4">
        <v>5</v>
      </c>
      <c r="C17" s="3" t="s">
        <v>21</v>
      </c>
      <c r="D17" s="19">
        <f>(8.55+8.21+8.3+8.04)/4</f>
        <v>8.2750000000000004</v>
      </c>
      <c r="E17" s="4">
        <v>1</v>
      </c>
      <c r="F17" s="4" t="s">
        <v>3</v>
      </c>
      <c r="G17" s="4" t="s">
        <v>2</v>
      </c>
      <c r="I17" s="4" t="s">
        <v>3</v>
      </c>
      <c r="J17" s="4" t="s">
        <v>3</v>
      </c>
      <c r="K17" s="31" t="s">
        <v>3</v>
      </c>
      <c r="L17" s="9"/>
      <c r="M17" s="53">
        <v>8.27</v>
      </c>
      <c r="N17" s="9"/>
      <c r="O17" s="35"/>
    </row>
    <row r="18" spans="1:15" s="3" customFormat="1">
      <c r="A18" s="4">
        <v>7</v>
      </c>
      <c r="B18" s="4">
        <v>72</v>
      </c>
      <c r="C18" s="3" t="s">
        <v>25</v>
      </c>
      <c r="D18" s="19">
        <f>(7.89+7.69+8.76+8.19)/4</f>
        <v>8.1325000000000003</v>
      </c>
      <c r="E18" s="4">
        <v>1</v>
      </c>
      <c r="F18" s="4">
        <v>2</v>
      </c>
      <c r="G18" s="4" t="s">
        <v>2</v>
      </c>
      <c r="H18" s="4" t="s">
        <v>2</v>
      </c>
      <c r="I18" s="4" t="s">
        <v>2</v>
      </c>
      <c r="J18" s="4" t="s">
        <v>3</v>
      </c>
      <c r="K18" s="31" t="s">
        <v>3</v>
      </c>
      <c r="L18" s="9"/>
      <c r="M18" s="53">
        <v>8.1300000000000008</v>
      </c>
      <c r="N18" s="9"/>
      <c r="O18" s="35"/>
    </row>
    <row r="19" spans="1:15" s="3" customFormat="1">
      <c r="A19" s="4">
        <v>8</v>
      </c>
      <c r="B19" s="4">
        <v>39</v>
      </c>
      <c r="C19" s="3" t="s">
        <v>26</v>
      </c>
      <c r="D19" s="19">
        <f>(7.44+7.42+9.07+8.58)/4</f>
        <v>8.1274999999999995</v>
      </c>
      <c r="E19" s="4">
        <v>1</v>
      </c>
      <c r="F19" s="4" t="s">
        <v>3</v>
      </c>
      <c r="G19" s="4" t="s">
        <v>2</v>
      </c>
      <c r="H19" s="4" t="s">
        <v>2</v>
      </c>
      <c r="I19" s="4" t="s">
        <v>3</v>
      </c>
      <c r="J19" s="4" t="s">
        <v>3</v>
      </c>
      <c r="K19" s="31" t="s">
        <v>3</v>
      </c>
      <c r="L19" s="9"/>
      <c r="M19" s="53">
        <v>8.1199999999999992</v>
      </c>
      <c r="N19" s="9"/>
      <c r="O19" s="35"/>
    </row>
    <row r="20" spans="1:15" s="3" customFormat="1">
      <c r="A20" s="4">
        <v>9</v>
      </c>
      <c r="B20" s="4">
        <v>4</v>
      </c>
      <c r="C20" s="3" t="s">
        <v>27</v>
      </c>
      <c r="D20" s="19">
        <f>(8.13+7.71+8.25+8.38)/4</f>
        <v>8.1174999999999997</v>
      </c>
      <c r="E20" s="4">
        <v>1</v>
      </c>
      <c r="F20" s="4" t="s">
        <v>3</v>
      </c>
      <c r="G20" s="4" t="s">
        <v>2</v>
      </c>
      <c r="I20" s="4" t="s">
        <v>3</v>
      </c>
      <c r="J20" s="4" t="s">
        <v>3</v>
      </c>
      <c r="K20" s="31" t="s">
        <v>3</v>
      </c>
      <c r="L20" s="9"/>
      <c r="M20" s="53">
        <v>8.11</v>
      </c>
      <c r="N20" s="9"/>
      <c r="O20" s="35"/>
    </row>
    <row r="21" spans="1:15" s="3" customFormat="1">
      <c r="A21" s="4">
        <v>10</v>
      </c>
      <c r="B21" s="4">
        <v>7</v>
      </c>
      <c r="C21" s="3" t="s">
        <v>28</v>
      </c>
      <c r="D21" s="19">
        <f>(7.32+7.78+8.31+8.84)/4</f>
        <v>8.0625</v>
      </c>
      <c r="E21" s="4">
        <v>1</v>
      </c>
      <c r="F21" s="4">
        <v>2</v>
      </c>
      <c r="G21" s="4" t="s">
        <v>2</v>
      </c>
      <c r="H21" s="4" t="s">
        <v>2</v>
      </c>
      <c r="I21" s="4" t="s">
        <v>3</v>
      </c>
      <c r="J21" s="4" t="s">
        <v>3</v>
      </c>
      <c r="K21" s="31" t="s">
        <v>3</v>
      </c>
      <c r="L21" s="9"/>
      <c r="M21" s="53">
        <v>8.06</v>
      </c>
      <c r="N21" s="9"/>
      <c r="O21" s="35"/>
    </row>
    <row r="22" spans="1:15" s="3" customFormat="1" ht="15" customHeight="1">
      <c r="A22" s="4">
        <v>11</v>
      </c>
      <c r="B22" s="4">
        <v>11</v>
      </c>
      <c r="C22" s="3" t="s">
        <v>29</v>
      </c>
      <c r="D22" s="19">
        <f>(6.6+8.33+8.79+8.31)/4</f>
        <v>8.0075000000000003</v>
      </c>
      <c r="E22" s="4">
        <v>1</v>
      </c>
      <c r="F22" s="4" t="s">
        <v>3</v>
      </c>
      <c r="G22" s="4" t="s">
        <v>2</v>
      </c>
      <c r="H22" s="4" t="s">
        <v>2</v>
      </c>
      <c r="I22" s="4" t="s">
        <v>2</v>
      </c>
      <c r="J22" s="4" t="s">
        <v>3</v>
      </c>
      <c r="K22" s="31" t="s">
        <v>3</v>
      </c>
      <c r="L22" s="9"/>
      <c r="M22" s="53">
        <v>8</v>
      </c>
      <c r="N22" s="9"/>
      <c r="O22" s="35"/>
    </row>
    <row r="23" spans="1:15" s="3" customFormat="1">
      <c r="A23" s="4">
        <v>12</v>
      </c>
      <c r="B23" s="4">
        <v>31</v>
      </c>
      <c r="C23" s="3" t="s">
        <v>30</v>
      </c>
      <c r="D23" s="19">
        <f>(8.04+7.96)/2</f>
        <v>8</v>
      </c>
      <c r="E23" s="4">
        <v>1</v>
      </c>
      <c r="F23" s="4">
        <v>2</v>
      </c>
      <c r="G23" s="4" t="s">
        <v>2</v>
      </c>
      <c r="H23" s="4" t="s">
        <v>2</v>
      </c>
      <c r="I23" s="4" t="s">
        <v>2</v>
      </c>
      <c r="J23" s="4" t="s">
        <v>3</v>
      </c>
      <c r="K23" s="31" t="s">
        <v>3</v>
      </c>
      <c r="L23" s="9"/>
      <c r="M23" s="53">
        <v>8</v>
      </c>
      <c r="N23" s="9"/>
      <c r="O23" s="35"/>
    </row>
    <row r="24" spans="1:15" s="3" customFormat="1">
      <c r="A24" s="4">
        <v>13</v>
      </c>
      <c r="B24" s="4">
        <v>29</v>
      </c>
      <c r="C24" s="3" t="s">
        <v>33</v>
      </c>
      <c r="D24" s="19">
        <f>(8.14+7.76)/2</f>
        <v>7.95</v>
      </c>
      <c r="E24" s="4">
        <v>1</v>
      </c>
      <c r="F24" s="4">
        <v>2</v>
      </c>
      <c r="G24" s="4" t="s">
        <v>2</v>
      </c>
      <c r="H24" s="4" t="s">
        <v>2</v>
      </c>
      <c r="I24" s="4" t="s">
        <v>2</v>
      </c>
      <c r="J24" s="4" t="s">
        <v>3</v>
      </c>
      <c r="K24" s="31" t="s">
        <v>3</v>
      </c>
      <c r="L24" s="9"/>
      <c r="M24" s="53">
        <v>7.95</v>
      </c>
      <c r="N24" s="9"/>
      <c r="O24" s="35"/>
    </row>
    <row r="25" spans="1:15" s="3" customFormat="1">
      <c r="A25" s="4">
        <v>14</v>
      </c>
      <c r="B25" s="4">
        <v>19</v>
      </c>
      <c r="C25" s="3" t="s">
        <v>35</v>
      </c>
      <c r="D25" s="19">
        <f>(7.49+8.15+8.18)/3</f>
        <v>7.94</v>
      </c>
      <c r="E25" s="4">
        <v>1</v>
      </c>
      <c r="F25" s="4">
        <v>2</v>
      </c>
      <c r="G25" s="4" t="s">
        <v>2</v>
      </c>
      <c r="H25" s="4" t="s">
        <v>2</v>
      </c>
      <c r="I25" s="4" t="s">
        <v>2</v>
      </c>
      <c r="J25" s="4" t="s">
        <v>3</v>
      </c>
      <c r="K25" s="31" t="s">
        <v>3</v>
      </c>
      <c r="L25" s="9"/>
      <c r="M25" s="53">
        <v>7.94</v>
      </c>
      <c r="N25" s="9"/>
      <c r="O25" s="35"/>
    </row>
    <row r="26" spans="1:15" s="3" customFormat="1">
      <c r="A26" s="4">
        <v>15</v>
      </c>
      <c r="B26" s="4">
        <v>87</v>
      </c>
      <c r="C26" s="3" t="s">
        <v>38</v>
      </c>
      <c r="D26" s="19">
        <f>(7.7+7.79+7.75+7.96)/4</f>
        <v>7.8000000000000007</v>
      </c>
      <c r="E26" s="4">
        <v>1</v>
      </c>
      <c r="F26" s="4" t="s">
        <v>3</v>
      </c>
      <c r="G26" s="4" t="s">
        <v>2</v>
      </c>
      <c r="H26" s="4" t="s">
        <v>2</v>
      </c>
      <c r="I26" s="4" t="s">
        <v>3</v>
      </c>
      <c r="J26" s="4" t="s">
        <v>3</v>
      </c>
      <c r="K26" s="31" t="s">
        <v>3</v>
      </c>
      <c r="L26" s="9"/>
      <c r="M26" s="53">
        <v>7.8000000000000007</v>
      </c>
      <c r="N26" s="9"/>
      <c r="O26" s="35"/>
    </row>
    <row r="27" spans="1:15" s="3" customFormat="1">
      <c r="A27" s="4">
        <v>16</v>
      </c>
      <c r="B27" s="4">
        <v>77</v>
      </c>
      <c r="C27" s="3" t="s">
        <v>39</v>
      </c>
      <c r="D27" s="19">
        <f>(7.52+7.9+8.01+7.67)/4</f>
        <v>7.7750000000000004</v>
      </c>
      <c r="E27" s="4">
        <v>1</v>
      </c>
      <c r="F27" s="4" t="s">
        <v>3</v>
      </c>
      <c r="G27" s="4" t="s">
        <v>2</v>
      </c>
      <c r="H27" s="4" t="s">
        <v>2</v>
      </c>
      <c r="I27" s="4" t="s">
        <v>2</v>
      </c>
      <c r="J27" s="4" t="s">
        <v>3</v>
      </c>
      <c r="K27" s="31" t="s">
        <v>3</v>
      </c>
      <c r="L27" s="9"/>
      <c r="M27" s="53">
        <v>7.77</v>
      </c>
      <c r="N27" s="9"/>
      <c r="O27" s="35"/>
    </row>
    <row r="28" spans="1:15" s="3" customFormat="1">
      <c r="A28" s="4">
        <v>17</v>
      </c>
      <c r="B28" s="4">
        <v>68</v>
      </c>
      <c r="C28" s="3" t="s">
        <v>40</v>
      </c>
      <c r="D28" s="19">
        <f>+(6.68+(7.28+7.6)/2+8.08+8.48)/4</f>
        <v>7.67</v>
      </c>
      <c r="E28" s="4">
        <v>1</v>
      </c>
      <c r="F28" s="4">
        <v>2</v>
      </c>
      <c r="G28" s="4" t="s">
        <v>2</v>
      </c>
      <c r="H28" s="4" t="s">
        <v>2</v>
      </c>
      <c r="I28" s="4" t="s">
        <v>2</v>
      </c>
      <c r="J28" s="4" t="s">
        <v>3</v>
      </c>
      <c r="K28" s="31" t="s">
        <v>3</v>
      </c>
      <c r="L28" s="9"/>
      <c r="M28" s="53">
        <v>7.67</v>
      </c>
      <c r="N28" s="9"/>
      <c r="O28" s="35"/>
    </row>
    <row r="29" spans="1:15" s="3" customFormat="1">
      <c r="A29" s="4">
        <v>18</v>
      </c>
      <c r="B29" s="4">
        <v>12</v>
      </c>
      <c r="C29" s="5" t="s">
        <v>43</v>
      </c>
      <c r="D29" s="19">
        <f>(7.47+7.78+7.5+7.8)/4</f>
        <v>7.6375000000000002</v>
      </c>
      <c r="E29" s="4">
        <v>1</v>
      </c>
      <c r="F29" s="4">
        <v>2</v>
      </c>
      <c r="G29" s="4" t="s">
        <v>2</v>
      </c>
      <c r="H29" s="4" t="s">
        <v>2</v>
      </c>
      <c r="I29" s="4" t="s">
        <v>3</v>
      </c>
      <c r="J29" s="4" t="s">
        <v>3</v>
      </c>
      <c r="K29" s="31" t="s">
        <v>3</v>
      </c>
      <c r="L29" s="9"/>
      <c r="M29" s="53">
        <v>7.63</v>
      </c>
      <c r="N29" s="9"/>
      <c r="O29" s="35"/>
    </row>
    <row r="30" spans="1:15" s="3" customFormat="1">
      <c r="A30" s="4">
        <v>19</v>
      </c>
      <c r="B30" s="4">
        <v>83</v>
      </c>
      <c r="C30" s="3" t="s">
        <v>44</v>
      </c>
      <c r="D30" s="19">
        <f>(7.12+(7.27+7.73)/2+8.18+7.73)/4</f>
        <v>7.6325000000000003</v>
      </c>
      <c r="E30" s="4">
        <v>1</v>
      </c>
      <c r="F30" s="4" t="s">
        <v>3</v>
      </c>
      <c r="G30" s="4" t="s">
        <v>2</v>
      </c>
      <c r="H30" s="4" t="s">
        <v>2</v>
      </c>
      <c r="I30" s="4" t="s">
        <v>2</v>
      </c>
      <c r="J30" s="4" t="s">
        <v>3</v>
      </c>
      <c r="K30" s="31" t="s">
        <v>3</v>
      </c>
      <c r="L30" s="9"/>
      <c r="M30" s="53">
        <v>7.63</v>
      </c>
      <c r="N30" s="9"/>
      <c r="O30" s="35"/>
    </row>
    <row r="31" spans="1:15" s="3" customFormat="1">
      <c r="A31" s="4">
        <v>20</v>
      </c>
      <c r="B31" s="4">
        <v>23</v>
      </c>
      <c r="C31" s="3" t="s">
        <v>45</v>
      </c>
      <c r="D31" s="19">
        <f>(7.22+7.35+8.12+7.8)/4</f>
        <v>7.6224999999999996</v>
      </c>
      <c r="E31" s="4">
        <v>1</v>
      </c>
      <c r="F31" s="4">
        <v>2</v>
      </c>
      <c r="G31" s="4" t="s">
        <v>2</v>
      </c>
      <c r="H31" s="4" t="s">
        <v>2</v>
      </c>
      <c r="I31" s="4" t="s">
        <v>2</v>
      </c>
      <c r="J31" s="4" t="s">
        <v>3</v>
      </c>
      <c r="K31" s="31" t="s">
        <v>3</v>
      </c>
      <c r="L31" s="9"/>
      <c r="M31" s="53">
        <v>7.62</v>
      </c>
      <c r="N31" s="9"/>
      <c r="O31" s="35"/>
    </row>
    <row r="32" spans="1:15" s="3" customFormat="1">
      <c r="A32" s="4">
        <v>21</v>
      </c>
      <c r="B32" s="4">
        <v>114</v>
      </c>
      <c r="C32" s="3" t="s">
        <v>46</v>
      </c>
      <c r="D32" s="19">
        <f>(7.55+7.72+7.35+7.82)/4</f>
        <v>7.6099999999999994</v>
      </c>
      <c r="E32" s="4">
        <v>1</v>
      </c>
      <c r="F32" s="4" t="s">
        <v>3</v>
      </c>
      <c r="G32" s="4" t="s">
        <v>2</v>
      </c>
      <c r="H32" s="4" t="s">
        <v>2</v>
      </c>
      <c r="I32" s="4" t="s">
        <v>3</v>
      </c>
      <c r="J32" s="4" t="s">
        <v>3</v>
      </c>
      <c r="K32" s="31" t="s">
        <v>3</v>
      </c>
      <c r="L32" s="9"/>
      <c r="M32" s="53">
        <v>7.6099999999999994</v>
      </c>
      <c r="N32" s="9"/>
      <c r="O32" s="35"/>
    </row>
    <row r="33" spans="1:15" s="3" customFormat="1">
      <c r="A33" s="4">
        <v>22</v>
      </c>
      <c r="B33" s="4">
        <v>62</v>
      </c>
      <c r="C33" s="3" t="s">
        <v>47</v>
      </c>
      <c r="D33" s="19">
        <f>(7.17+7.86+7.9+7.5)/4</f>
        <v>7.6074999999999999</v>
      </c>
      <c r="E33" s="4">
        <v>1</v>
      </c>
      <c r="F33" s="4">
        <v>2</v>
      </c>
      <c r="G33" s="4" t="s">
        <v>2</v>
      </c>
      <c r="H33" s="4" t="s">
        <v>2</v>
      </c>
      <c r="I33" s="4" t="s">
        <v>3</v>
      </c>
      <c r="J33" s="3" t="s">
        <v>2</v>
      </c>
      <c r="K33" s="31" t="s">
        <v>3</v>
      </c>
      <c r="L33" s="9"/>
      <c r="M33" s="53">
        <v>7.6</v>
      </c>
      <c r="N33" s="9"/>
      <c r="O33" s="35"/>
    </row>
    <row r="34" spans="1:15" s="3" customFormat="1">
      <c r="A34" s="4">
        <v>23</v>
      </c>
      <c r="B34" s="4">
        <v>3</v>
      </c>
      <c r="C34" s="3" t="s">
        <v>48</v>
      </c>
      <c r="D34" s="19">
        <f>(7.1+7.21+8.17+7.72)/4</f>
        <v>7.5499999999999989</v>
      </c>
      <c r="E34" s="4">
        <v>1</v>
      </c>
      <c r="F34" s="4">
        <v>2</v>
      </c>
      <c r="G34" s="4" t="s">
        <v>2</v>
      </c>
      <c r="I34" s="4" t="s">
        <v>3</v>
      </c>
      <c r="J34" s="4" t="s">
        <v>3</v>
      </c>
      <c r="K34" s="31" t="s">
        <v>3</v>
      </c>
      <c r="L34" s="9"/>
      <c r="M34" s="53">
        <v>7.5499999999999989</v>
      </c>
      <c r="N34" s="9"/>
      <c r="O34" s="35"/>
    </row>
    <row r="35" spans="1:15" s="3" customFormat="1">
      <c r="A35" s="4">
        <v>24</v>
      </c>
      <c r="B35" s="4">
        <v>16</v>
      </c>
      <c r="C35" s="3" t="s">
        <v>49</v>
      </c>
      <c r="D35" s="19">
        <f>(7.14+7.75+7.53+7.71)/4</f>
        <v>7.5325000000000006</v>
      </c>
      <c r="E35" s="4">
        <v>1</v>
      </c>
      <c r="F35" s="4">
        <v>2</v>
      </c>
      <c r="G35" s="4" t="s">
        <v>2</v>
      </c>
      <c r="H35" s="4" t="s">
        <v>2</v>
      </c>
      <c r="I35" s="4" t="s">
        <v>3</v>
      </c>
      <c r="J35" s="4" t="s">
        <v>3</v>
      </c>
      <c r="K35" s="31" t="s">
        <v>3</v>
      </c>
      <c r="L35" s="9"/>
      <c r="M35" s="53">
        <v>7.53</v>
      </c>
      <c r="N35" s="9"/>
      <c r="O35" s="35"/>
    </row>
    <row r="36" spans="1:15" s="3" customFormat="1">
      <c r="A36" s="4">
        <v>25</v>
      </c>
      <c r="B36" s="4">
        <v>59</v>
      </c>
      <c r="C36" s="3" t="s">
        <v>50</v>
      </c>
      <c r="D36" s="19">
        <f>(7.03+7.19+7.53+8.29)/4</f>
        <v>7.51</v>
      </c>
      <c r="E36" s="4">
        <v>1</v>
      </c>
      <c r="F36" s="4">
        <v>2</v>
      </c>
      <c r="G36" s="4" t="s">
        <v>2</v>
      </c>
      <c r="H36" s="4" t="s">
        <v>2</v>
      </c>
      <c r="I36" s="4" t="s">
        <v>2</v>
      </c>
      <c r="J36" s="4" t="s">
        <v>2</v>
      </c>
      <c r="K36" s="31" t="s">
        <v>3</v>
      </c>
      <c r="L36" s="9"/>
      <c r="M36" s="53">
        <v>7.51</v>
      </c>
      <c r="N36" s="9"/>
      <c r="O36" s="35"/>
    </row>
    <row r="37" spans="1:15" s="3" customFormat="1">
      <c r="A37" s="4">
        <v>26</v>
      </c>
      <c r="B37" s="4">
        <v>78</v>
      </c>
      <c r="C37" s="3" t="s">
        <v>51</v>
      </c>
      <c r="D37" s="19">
        <f>(7.48+6.87+7.32+8.13)/4</f>
        <v>7.4500000000000011</v>
      </c>
      <c r="E37" s="4">
        <v>1</v>
      </c>
      <c r="F37" s="4" t="s">
        <v>3</v>
      </c>
      <c r="G37" s="4" t="s">
        <v>2</v>
      </c>
      <c r="H37" s="4" t="s">
        <v>2</v>
      </c>
      <c r="I37" s="4" t="s">
        <v>2</v>
      </c>
      <c r="J37" s="4" t="s">
        <v>3</v>
      </c>
      <c r="K37" s="31" t="s">
        <v>3</v>
      </c>
      <c r="L37" s="9"/>
      <c r="M37" s="53">
        <v>7.4500000000000011</v>
      </c>
      <c r="N37" s="9"/>
      <c r="O37" s="35"/>
    </row>
    <row r="38" spans="1:15" s="3" customFormat="1">
      <c r="A38" s="4">
        <v>27</v>
      </c>
      <c r="B38" s="4">
        <v>15</v>
      </c>
      <c r="C38" s="3" t="s">
        <v>52</v>
      </c>
      <c r="D38" s="19">
        <f>(7.47+7.66+7.25+7.42)/4</f>
        <v>7.4499999999999993</v>
      </c>
      <c r="E38" s="4">
        <v>1</v>
      </c>
      <c r="F38" s="4">
        <v>2</v>
      </c>
      <c r="G38" s="4" t="s">
        <v>2</v>
      </c>
      <c r="H38" s="4" t="s">
        <v>2</v>
      </c>
      <c r="I38" s="4" t="s">
        <v>3</v>
      </c>
      <c r="J38" s="4" t="s">
        <v>3</v>
      </c>
      <c r="K38" s="31" t="s">
        <v>3</v>
      </c>
      <c r="L38" s="9"/>
      <c r="M38" s="53">
        <v>7.4499999999999993</v>
      </c>
      <c r="N38" s="9"/>
      <c r="O38" s="35"/>
    </row>
    <row r="39" spans="1:15" s="3" customFormat="1">
      <c r="A39" s="4">
        <v>28</v>
      </c>
      <c r="B39" s="4">
        <v>17</v>
      </c>
      <c r="C39" s="3" t="s">
        <v>55</v>
      </c>
      <c r="D39" s="19">
        <f>(7.28+7.45)/2</f>
        <v>7.3650000000000002</v>
      </c>
      <c r="E39" s="4">
        <v>1</v>
      </c>
      <c r="F39" s="4">
        <v>2</v>
      </c>
      <c r="G39" s="4" t="s">
        <v>2</v>
      </c>
      <c r="H39" s="4" t="s">
        <v>2</v>
      </c>
      <c r="I39" s="4" t="s">
        <v>2</v>
      </c>
      <c r="J39" s="4" t="s">
        <v>3</v>
      </c>
      <c r="K39" s="31" t="s">
        <v>3</v>
      </c>
      <c r="L39" s="9"/>
      <c r="M39" s="53">
        <v>7.36</v>
      </c>
      <c r="N39" s="9"/>
      <c r="O39" s="35"/>
    </row>
    <row r="40" spans="1:15" s="3" customFormat="1">
      <c r="A40" s="4">
        <v>29</v>
      </c>
      <c r="B40" s="4">
        <v>67</v>
      </c>
      <c r="C40" s="3" t="s">
        <v>58</v>
      </c>
      <c r="D40" s="19">
        <f>(7.58+7.78+6.85+7.13)/4</f>
        <v>7.335</v>
      </c>
      <c r="E40" s="4">
        <v>1</v>
      </c>
      <c r="F40" s="4">
        <v>2</v>
      </c>
      <c r="G40" s="4" t="s">
        <v>2</v>
      </c>
      <c r="H40" s="4" t="s">
        <v>2</v>
      </c>
      <c r="I40" s="4" t="s">
        <v>3</v>
      </c>
      <c r="J40" s="4" t="s">
        <v>3</v>
      </c>
      <c r="K40" s="31" t="s">
        <v>3</v>
      </c>
      <c r="L40" s="9"/>
      <c r="M40" s="53">
        <v>7.33</v>
      </c>
      <c r="N40" s="9"/>
      <c r="O40" s="35"/>
    </row>
    <row r="41" spans="1:15" s="3" customFormat="1">
      <c r="A41" s="4">
        <v>30</v>
      </c>
      <c r="B41" s="4">
        <v>10</v>
      </c>
      <c r="C41" s="3" t="s">
        <v>60</v>
      </c>
      <c r="D41" s="19">
        <f>(7.44+7.5+7.07+7.21)/4</f>
        <v>7.3050000000000006</v>
      </c>
      <c r="E41" s="4">
        <v>1</v>
      </c>
      <c r="F41" s="4">
        <v>2</v>
      </c>
      <c r="G41" s="4" t="s">
        <v>2</v>
      </c>
      <c r="I41" s="4" t="s">
        <v>3</v>
      </c>
      <c r="J41" s="4" t="s">
        <v>3</v>
      </c>
      <c r="K41" s="31" t="s">
        <v>3</v>
      </c>
      <c r="L41" s="9"/>
      <c r="M41" s="53">
        <v>7.3</v>
      </c>
      <c r="N41" s="9"/>
      <c r="O41" s="35"/>
    </row>
    <row r="42" spans="1:15" s="3" customFormat="1">
      <c r="A42" s="4">
        <v>31</v>
      </c>
      <c r="B42" s="4">
        <v>6</v>
      </c>
      <c r="C42" s="3" t="s">
        <v>61</v>
      </c>
      <c r="D42" s="19">
        <f>(7.17+6.8+7.66+7.55)/4</f>
        <v>7.2949999999999999</v>
      </c>
      <c r="E42" s="4">
        <v>1</v>
      </c>
      <c r="F42" s="4" t="s">
        <v>3</v>
      </c>
      <c r="G42" s="4" t="s">
        <v>2</v>
      </c>
      <c r="I42" s="4" t="s">
        <v>3</v>
      </c>
      <c r="J42" s="4" t="s">
        <v>3</v>
      </c>
      <c r="K42" s="31" t="s">
        <v>3</v>
      </c>
      <c r="L42" s="9"/>
      <c r="M42" s="53">
        <v>7.29</v>
      </c>
      <c r="N42" s="9"/>
      <c r="O42" s="35"/>
    </row>
    <row r="43" spans="1:15" s="3" customFormat="1">
      <c r="A43" s="4">
        <v>32</v>
      </c>
      <c r="B43" s="4">
        <v>115</v>
      </c>
      <c r="C43" s="3" t="s">
        <v>62</v>
      </c>
      <c r="D43" s="19">
        <f>(8.74+6.53+(6.97+5.66)/2+7.75+7.11)/5</f>
        <v>7.2889999999999997</v>
      </c>
      <c r="E43" s="4">
        <v>1</v>
      </c>
      <c r="F43" s="4" t="s">
        <v>3</v>
      </c>
      <c r="G43" s="4" t="s">
        <v>2</v>
      </c>
      <c r="H43" s="4" t="s">
        <v>2</v>
      </c>
      <c r="I43" s="4" t="s">
        <v>2</v>
      </c>
      <c r="J43" s="4" t="s">
        <v>3</v>
      </c>
      <c r="K43" s="31" t="s">
        <v>3</v>
      </c>
      <c r="L43" s="9"/>
      <c r="M43" s="53">
        <v>7.28</v>
      </c>
      <c r="N43" s="9"/>
      <c r="O43" s="35"/>
    </row>
    <row r="44" spans="1:15" s="3" customFormat="1">
      <c r="A44" s="4">
        <v>33</v>
      </c>
      <c r="B44" s="4">
        <v>9</v>
      </c>
      <c r="C44" s="3" t="s">
        <v>63</v>
      </c>
      <c r="D44" s="19">
        <f>(7.33+7.78+7.27+6.66)/4</f>
        <v>7.26</v>
      </c>
      <c r="E44" s="4">
        <v>1</v>
      </c>
      <c r="F44" s="4">
        <v>2</v>
      </c>
      <c r="G44" s="4" t="s">
        <v>2</v>
      </c>
      <c r="H44" s="4" t="s">
        <v>2</v>
      </c>
      <c r="I44" s="4" t="s">
        <v>3</v>
      </c>
      <c r="J44" s="4" t="s">
        <v>3</v>
      </c>
      <c r="K44" s="31" t="s">
        <v>3</v>
      </c>
      <c r="L44" s="9"/>
      <c r="M44" s="53">
        <v>7.26</v>
      </c>
      <c r="N44" s="9"/>
      <c r="O44" s="35"/>
    </row>
    <row r="45" spans="1:15" s="3" customFormat="1">
      <c r="A45" s="4">
        <v>34</v>
      </c>
      <c r="B45" s="4">
        <v>122</v>
      </c>
      <c r="C45" s="3" t="s">
        <v>69</v>
      </c>
      <c r="D45" s="19">
        <f>(7.21+7.11)/2</f>
        <v>7.16</v>
      </c>
      <c r="E45" s="4">
        <v>1</v>
      </c>
      <c r="F45" s="4">
        <v>2</v>
      </c>
      <c r="G45" s="4" t="s">
        <v>2</v>
      </c>
      <c r="H45" s="4" t="s">
        <v>2</v>
      </c>
      <c r="I45" s="4" t="s">
        <v>3</v>
      </c>
      <c r="J45" s="4" t="s">
        <v>3</v>
      </c>
      <c r="K45" s="31" t="s">
        <v>3</v>
      </c>
      <c r="L45" s="9"/>
      <c r="M45" s="53">
        <v>7.16</v>
      </c>
      <c r="N45" s="9"/>
      <c r="O45" s="35"/>
    </row>
    <row r="46" spans="1:15" s="3" customFormat="1">
      <c r="A46" s="4">
        <v>35</v>
      </c>
      <c r="B46" s="4">
        <v>80</v>
      </c>
      <c r="C46" s="3" t="s">
        <v>71</v>
      </c>
      <c r="D46" s="19">
        <f>(6.99+7.29)/2</f>
        <v>7.1400000000000006</v>
      </c>
      <c r="E46" s="4">
        <v>1</v>
      </c>
      <c r="F46" s="4" t="s">
        <v>3</v>
      </c>
      <c r="G46" s="4" t="s">
        <v>2</v>
      </c>
      <c r="H46" s="4" t="s">
        <v>2</v>
      </c>
      <c r="I46" s="4" t="s">
        <v>2</v>
      </c>
      <c r="J46" s="4" t="s">
        <v>3</v>
      </c>
      <c r="K46" s="31" t="s">
        <v>3</v>
      </c>
      <c r="L46" s="9"/>
      <c r="M46" s="53">
        <v>7.1400000000000006</v>
      </c>
      <c r="N46" s="9"/>
      <c r="O46" s="35"/>
    </row>
    <row r="47" spans="1:15" s="3" customFormat="1">
      <c r="A47" s="4">
        <v>36</v>
      </c>
      <c r="B47" s="4">
        <v>25</v>
      </c>
      <c r="C47" s="3" t="s">
        <v>72</v>
      </c>
      <c r="D47" s="19">
        <f>(6.63+7+7.05+7.76)/4</f>
        <v>7.1099999999999994</v>
      </c>
      <c r="E47" s="4">
        <v>1</v>
      </c>
      <c r="F47" s="4" t="s">
        <v>3</v>
      </c>
      <c r="G47" s="4" t="s">
        <v>2</v>
      </c>
      <c r="H47" s="4" t="s">
        <v>2</v>
      </c>
      <c r="I47" s="4" t="s">
        <v>3</v>
      </c>
      <c r="J47" s="4" t="s">
        <v>3</v>
      </c>
      <c r="K47" s="31" t="s">
        <v>3</v>
      </c>
      <c r="L47" s="9"/>
      <c r="M47" s="53">
        <v>7.1099999999999994</v>
      </c>
      <c r="N47" s="9"/>
      <c r="O47" s="35"/>
    </row>
    <row r="48" spans="1:15" s="3" customFormat="1">
      <c r="A48" s="4">
        <v>37</v>
      </c>
      <c r="B48" s="4">
        <v>86</v>
      </c>
      <c r="C48" s="3" t="s">
        <v>73</v>
      </c>
      <c r="D48" s="19">
        <f>(6.43+6.71+7.42+7.76)/4</f>
        <v>7.08</v>
      </c>
      <c r="E48" s="4">
        <v>1</v>
      </c>
      <c r="F48" s="4">
        <v>2</v>
      </c>
      <c r="G48" s="4" t="s">
        <v>2</v>
      </c>
      <c r="H48" s="4" t="s">
        <v>2</v>
      </c>
      <c r="I48" s="4" t="s">
        <v>3</v>
      </c>
      <c r="J48" s="4" t="s">
        <v>3</v>
      </c>
      <c r="K48" s="31" t="s">
        <v>3</v>
      </c>
      <c r="L48" s="9"/>
      <c r="M48" s="53">
        <v>7.08</v>
      </c>
      <c r="N48" s="9"/>
      <c r="O48" s="35"/>
    </row>
    <row r="49" spans="1:15" s="3" customFormat="1">
      <c r="A49" s="4">
        <v>38</v>
      </c>
      <c r="B49" s="4">
        <v>102</v>
      </c>
      <c r="C49" s="3" t="s">
        <v>76</v>
      </c>
      <c r="D49" s="19">
        <f>(6.8+7.18)/2</f>
        <v>6.99</v>
      </c>
      <c r="E49" s="4">
        <v>1</v>
      </c>
      <c r="F49" s="4">
        <v>2</v>
      </c>
      <c r="G49" s="4" t="s">
        <v>2</v>
      </c>
      <c r="H49" s="4" t="s">
        <v>2</v>
      </c>
      <c r="I49" s="4" t="s">
        <v>2</v>
      </c>
      <c r="J49" s="4" t="s">
        <v>3</v>
      </c>
      <c r="K49" s="31" t="s">
        <v>3</v>
      </c>
      <c r="L49" s="9"/>
      <c r="M49" s="53">
        <v>6.99</v>
      </c>
      <c r="N49" s="9"/>
      <c r="O49" s="35"/>
    </row>
    <row r="50" spans="1:15" s="3" customFormat="1">
      <c r="A50" s="4">
        <v>39</v>
      </c>
      <c r="B50" s="4">
        <v>63</v>
      </c>
      <c r="C50" s="3" t="s">
        <v>77</v>
      </c>
      <c r="D50" s="19">
        <f>(6.81+6.78+7.33)/3</f>
        <v>6.9733333333333336</v>
      </c>
      <c r="E50" s="4">
        <v>1</v>
      </c>
      <c r="F50" s="4">
        <v>2</v>
      </c>
      <c r="G50" s="4" t="s">
        <v>2</v>
      </c>
      <c r="H50" s="4" t="s">
        <v>2</v>
      </c>
      <c r="I50" s="4" t="s">
        <v>3</v>
      </c>
      <c r="J50" s="4" t="s">
        <v>3</v>
      </c>
      <c r="K50" s="31" t="s">
        <v>3</v>
      </c>
      <c r="L50" s="9"/>
      <c r="M50" s="53">
        <v>6.97</v>
      </c>
      <c r="N50" s="9"/>
      <c r="O50" s="35"/>
    </row>
    <row r="51" spans="1:15" s="3" customFormat="1">
      <c r="A51" s="4">
        <v>40</v>
      </c>
      <c r="B51" s="4">
        <v>13</v>
      </c>
      <c r="C51" s="3" t="s">
        <v>78</v>
      </c>
      <c r="D51" s="19">
        <f>(6.52+7+6.94+7.35)/4</f>
        <v>6.9525000000000006</v>
      </c>
      <c r="E51" s="4">
        <v>1</v>
      </c>
      <c r="F51" s="4">
        <v>2</v>
      </c>
      <c r="G51" s="4" t="s">
        <v>2</v>
      </c>
      <c r="H51" s="4" t="s">
        <v>2</v>
      </c>
      <c r="I51" s="4" t="s">
        <v>3</v>
      </c>
      <c r="J51" s="4" t="s">
        <v>3</v>
      </c>
      <c r="K51" s="31" t="s">
        <v>3</v>
      </c>
      <c r="L51" s="9"/>
      <c r="M51" s="53">
        <v>6.95</v>
      </c>
      <c r="N51" s="9"/>
      <c r="O51" s="35"/>
    </row>
    <row r="52" spans="1:15" s="3" customFormat="1">
      <c r="A52" s="4">
        <v>41</v>
      </c>
      <c r="B52" s="4">
        <v>117</v>
      </c>
      <c r="C52" s="3" t="s">
        <v>80</v>
      </c>
      <c r="D52" s="19">
        <f>(7.2+7.16+6.46+6.96)/4</f>
        <v>6.9450000000000003</v>
      </c>
      <c r="E52" s="4">
        <v>1</v>
      </c>
      <c r="F52" s="4" t="s">
        <v>3</v>
      </c>
      <c r="G52" s="4" t="s">
        <v>2</v>
      </c>
      <c r="H52" s="4" t="s">
        <v>2</v>
      </c>
      <c r="I52" s="4" t="s">
        <v>2</v>
      </c>
      <c r="J52" s="4" t="s">
        <v>3</v>
      </c>
      <c r="K52" s="31" t="s">
        <v>3</v>
      </c>
      <c r="L52" s="9"/>
      <c r="M52" s="53">
        <v>6.94</v>
      </c>
      <c r="N52" s="9"/>
      <c r="O52" s="35"/>
    </row>
    <row r="53" spans="1:15" s="3" customFormat="1">
      <c r="A53" s="4">
        <v>42</v>
      </c>
      <c r="B53" s="4">
        <v>28</v>
      </c>
      <c r="C53" s="3" t="s">
        <v>81</v>
      </c>
      <c r="D53" s="19">
        <f>(7.28+6.6)/2</f>
        <v>6.9399999999999995</v>
      </c>
      <c r="E53" s="4">
        <v>1</v>
      </c>
      <c r="F53" s="4">
        <v>2</v>
      </c>
      <c r="G53" s="4" t="s">
        <v>2</v>
      </c>
      <c r="H53" s="4" t="s">
        <v>2</v>
      </c>
      <c r="I53" s="4" t="s">
        <v>2</v>
      </c>
      <c r="J53" s="4" t="s">
        <v>3</v>
      </c>
      <c r="K53" s="31" t="s">
        <v>3</v>
      </c>
      <c r="L53" s="9"/>
      <c r="M53" s="53">
        <v>6.9399999999999995</v>
      </c>
      <c r="N53" s="9"/>
      <c r="O53" s="35"/>
    </row>
    <row r="54" spans="1:15" s="3" customFormat="1">
      <c r="A54" s="4">
        <v>43</v>
      </c>
      <c r="B54" s="4">
        <v>56</v>
      </c>
      <c r="C54" s="3" t="s">
        <v>82</v>
      </c>
      <c r="D54" s="19">
        <f>(7.07+6.61+6.9+6.71+7.33)/5</f>
        <v>6.9239999999999995</v>
      </c>
      <c r="E54" s="4">
        <v>1</v>
      </c>
      <c r="F54" s="4">
        <v>2</v>
      </c>
      <c r="G54" s="4" t="s">
        <v>2</v>
      </c>
      <c r="H54" s="4" t="s">
        <v>2</v>
      </c>
      <c r="I54" s="4" t="s">
        <v>2</v>
      </c>
      <c r="J54" s="4" t="s">
        <v>3</v>
      </c>
      <c r="K54" s="31" t="s">
        <v>3</v>
      </c>
      <c r="L54" s="9"/>
      <c r="M54" s="53">
        <v>6.92</v>
      </c>
      <c r="N54" s="9"/>
      <c r="O54" s="35"/>
    </row>
    <row r="55" spans="1:15" s="3" customFormat="1">
      <c r="A55" s="4">
        <v>44</v>
      </c>
      <c r="B55" s="4">
        <v>91</v>
      </c>
      <c r="C55" s="3" t="s">
        <v>84</v>
      </c>
      <c r="D55" s="19">
        <f>(7.21+7.07+6.73+6.55+6.55)/5</f>
        <v>6.8220000000000001</v>
      </c>
      <c r="E55" s="4">
        <v>1</v>
      </c>
      <c r="F55" s="4">
        <v>2</v>
      </c>
      <c r="G55" s="4" t="s">
        <v>2</v>
      </c>
      <c r="H55" s="4" t="s">
        <v>2</v>
      </c>
      <c r="I55" s="4" t="s">
        <v>2</v>
      </c>
      <c r="J55" s="4" t="s">
        <v>3</v>
      </c>
      <c r="K55" s="31" t="s">
        <v>3</v>
      </c>
      <c r="L55" s="9"/>
      <c r="M55" s="53">
        <v>6.82</v>
      </c>
      <c r="N55" s="9"/>
      <c r="O55" s="35"/>
    </row>
    <row r="56" spans="1:15" s="3" customFormat="1">
      <c r="A56" s="4">
        <v>45</v>
      </c>
      <c r="B56" s="4">
        <v>32</v>
      </c>
      <c r="C56" s="3" t="s">
        <v>85</v>
      </c>
      <c r="D56" s="19">
        <f>(6.85+(6+7.09)/2+7.26+6.63)/4</f>
        <v>6.82125</v>
      </c>
      <c r="E56" s="4">
        <v>1</v>
      </c>
      <c r="F56" s="4">
        <v>2</v>
      </c>
      <c r="G56" s="4" t="s">
        <v>2</v>
      </c>
      <c r="H56" s="4" t="s">
        <v>2</v>
      </c>
      <c r="I56" s="4" t="s">
        <v>2</v>
      </c>
      <c r="J56" s="4" t="s">
        <v>3</v>
      </c>
      <c r="K56" s="31" t="s">
        <v>3</v>
      </c>
      <c r="L56" s="9"/>
      <c r="M56" s="53">
        <v>6.82</v>
      </c>
      <c r="N56" s="9"/>
      <c r="O56" s="35"/>
    </row>
    <row r="57" spans="1:15" s="3" customFormat="1">
      <c r="A57" s="4">
        <v>46</v>
      </c>
      <c r="B57" s="4">
        <v>55</v>
      </c>
      <c r="C57" s="3" t="s">
        <v>89</v>
      </c>
      <c r="D57" s="19">
        <f>(6.81+7.3+6.39+6.6)/4</f>
        <v>6.7750000000000004</v>
      </c>
      <c r="E57" s="4">
        <v>1</v>
      </c>
      <c r="F57" s="4">
        <v>2</v>
      </c>
      <c r="G57" s="4" t="s">
        <v>2</v>
      </c>
      <c r="H57" s="4" t="s">
        <v>2</v>
      </c>
      <c r="I57" s="4" t="s">
        <v>2</v>
      </c>
      <c r="J57" s="4" t="s">
        <v>3</v>
      </c>
      <c r="K57" s="31" t="s">
        <v>3</v>
      </c>
      <c r="L57" s="9"/>
      <c r="M57" s="53">
        <v>6.77</v>
      </c>
      <c r="N57" s="9"/>
      <c r="O57" s="35"/>
    </row>
    <row r="58" spans="1:15" s="3" customFormat="1">
      <c r="A58" s="4">
        <v>47</v>
      </c>
      <c r="B58" s="4">
        <v>84</v>
      </c>
      <c r="C58" s="3" t="s">
        <v>92</v>
      </c>
      <c r="D58" s="19">
        <f>(6.9+6.44+6.87+6.8)/4</f>
        <v>6.7525000000000004</v>
      </c>
      <c r="E58" s="4">
        <v>1</v>
      </c>
      <c r="F58" s="4" t="s">
        <v>3</v>
      </c>
      <c r="G58" s="4" t="s">
        <v>2</v>
      </c>
      <c r="H58" s="4" t="s">
        <v>2</v>
      </c>
      <c r="I58" s="4" t="s">
        <v>2</v>
      </c>
      <c r="J58" s="4" t="s">
        <v>3</v>
      </c>
      <c r="K58" s="31" t="s">
        <v>3</v>
      </c>
      <c r="L58" s="9"/>
      <c r="M58" s="53">
        <v>6.75</v>
      </c>
      <c r="N58" s="9"/>
      <c r="O58" s="35"/>
    </row>
    <row r="59" spans="1:15" s="3" customFormat="1">
      <c r="A59" s="4">
        <v>48</v>
      </c>
      <c r="B59" s="4">
        <v>95</v>
      </c>
      <c r="C59" s="3" t="s">
        <v>96</v>
      </c>
      <c r="D59" s="19">
        <f>(6.17+6.27+7.35+6.84)/4</f>
        <v>6.6574999999999998</v>
      </c>
      <c r="E59" s="4">
        <v>1</v>
      </c>
      <c r="F59" s="4">
        <v>2</v>
      </c>
      <c r="G59" s="4" t="s">
        <v>2</v>
      </c>
      <c r="H59" s="4" t="s">
        <v>2</v>
      </c>
      <c r="I59" s="4" t="s">
        <v>3</v>
      </c>
      <c r="J59" s="4" t="s">
        <v>3</v>
      </c>
      <c r="K59" s="31" t="s">
        <v>3</v>
      </c>
      <c r="L59" s="9"/>
      <c r="M59" s="53">
        <v>6.65</v>
      </c>
      <c r="N59" s="9"/>
      <c r="O59" s="35"/>
    </row>
    <row r="60" spans="1:15" s="3" customFormat="1">
      <c r="A60" s="4">
        <v>49</v>
      </c>
      <c r="B60" s="4">
        <v>85</v>
      </c>
      <c r="C60" s="3" t="s">
        <v>99</v>
      </c>
      <c r="D60" s="19">
        <f>(6.4+6.6+6.76+6.6)/4</f>
        <v>6.59</v>
      </c>
      <c r="E60" s="4">
        <v>1</v>
      </c>
      <c r="F60" s="4">
        <v>2</v>
      </c>
      <c r="G60" s="4" t="s">
        <v>2</v>
      </c>
      <c r="H60" s="4" t="s">
        <v>2</v>
      </c>
      <c r="I60" s="4" t="s">
        <v>2</v>
      </c>
      <c r="J60" s="4" t="s">
        <v>3</v>
      </c>
      <c r="K60" s="31" t="s">
        <v>3</v>
      </c>
      <c r="L60" s="9"/>
      <c r="M60" s="53">
        <v>6.59</v>
      </c>
      <c r="N60" s="9"/>
      <c r="O60" s="35"/>
    </row>
    <row r="61" spans="1:15" s="3" customFormat="1">
      <c r="A61" s="4">
        <v>50</v>
      </c>
      <c r="B61" s="4">
        <v>76</v>
      </c>
      <c r="C61" s="3" t="s">
        <v>100</v>
      </c>
      <c r="D61" s="19">
        <f>(6.55+(6.2+6.51)/2+6.63+6.82)/4</f>
        <v>6.5887500000000001</v>
      </c>
      <c r="E61" s="4">
        <v>1</v>
      </c>
      <c r="F61" s="4">
        <v>2</v>
      </c>
      <c r="G61" s="4" t="s">
        <v>2</v>
      </c>
      <c r="H61" s="4" t="s">
        <v>2</v>
      </c>
      <c r="I61" s="4" t="s">
        <v>2</v>
      </c>
      <c r="J61" s="4" t="s">
        <v>3</v>
      </c>
      <c r="K61" s="31" t="s">
        <v>3</v>
      </c>
      <c r="L61" s="9"/>
      <c r="M61" s="53">
        <v>6.58</v>
      </c>
      <c r="N61" s="9"/>
      <c r="O61" s="35"/>
    </row>
    <row r="62" spans="1:15" s="3" customFormat="1">
      <c r="A62" s="4">
        <v>51</v>
      </c>
      <c r="B62" s="4">
        <v>70</v>
      </c>
      <c r="C62" s="3" t="s">
        <v>103</v>
      </c>
      <c r="D62" s="19">
        <f>(6.31+6.35+6.81+6.69)/4</f>
        <v>6.54</v>
      </c>
      <c r="E62" s="4">
        <v>1</v>
      </c>
      <c r="F62" s="4">
        <v>2</v>
      </c>
      <c r="G62" s="4" t="s">
        <v>2</v>
      </c>
      <c r="H62" s="4" t="s">
        <v>2</v>
      </c>
      <c r="I62" s="4" t="s">
        <v>3</v>
      </c>
      <c r="J62" s="4" t="s">
        <v>3</v>
      </c>
      <c r="K62" s="31" t="s">
        <v>3</v>
      </c>
      <c r="L62" s="9"/>
      <c r="M62" s="53">
        <v>6.54</v>
      </c>
      <c r="N62" s="9"/>
      <c r="O62" s="35"/>
    </row>
    <row r="63" spans="1:15" s="3" customFormat="1">
      <c r="A63" s="4">
        <v>52</v>
      </c>
      <c r="B63" s="4">
        <v>37</v>
      </c>
      <c r="C63" s="3" t="s">
        <v>104</v>
      </c>
      <c r="D63" s="19">
        <f>(6.33+6.11+6.76+6.77)/4</f>
        <v>6.4925000000000006</v>
      </c>
      <c r="E63" s="4">
        <v>1</v>
      </c>
      <c r="F63" s="4" t="s">
        <v>3</v>
      </c>
      <c r="G63" s="4" t="s">
        <v>2</v>
      </c>
      <c r="H63" s="4" t="s">
        <v>2</v>
      </c>
      <c r="I63" s="4" t="s">
        <v>3</v>
      </c>
      <c r="J63" s="4" t="s">
        <v>3</v>
      </c>
      <c r="K63" s="31" t="s">
        <v>3</v>
      </c>
      <c r="L63" s="9"/>
      <c r="M63" s="53">
        <v>6.49</v>
      </c>
      <c r="N63" s="9"/>
      <c r="O63" s="35"/>
    </row>
    <row r="64" spans="1:15" s="3" customFormat="1">
      <c r="A64" s="4">
        <v>53</v>
      </c>
      <c r="B64" s="4">
        <v>100</v>
      </c>
      <c r="C64" s="3" t="s">
        <v>105</v>
      </c>
      <c r="D64" s="19">
        <f>(6.76+6.47+6.23+6.45)/4</f>
        <v>6.4775</v>
      </c>
      <c r="E64" s="4">
        <v>2</v>
      </c>
      <c r="F64" s="4">
        <v>1</v>
      </c>
      <c r="G64" s="4" t="s">
        <v>2</v>
      </c>
      <c r="H64" s="4" t="s">
        <v>2</v>
      </c>
      <c r="I64" s="4" t="s">
        <v>2</v>
      </c>
      <c r="J64" s="4" t="s">
        <v>2</v>
      </c>
      <c r="K64" s="31" t="s">
        <v>3</v>
      </c>
      <c r="L64" s="9"/>
      <c r="M64" s="53">
        <v>6.47</v>
      </c>
      <c r="N64" s="9"/>
      <c r="O64" s="35"/>
    </row>
    <row r="65" spans="1:1021" s="3" customFormat="1">
      <c r="A65" s="4">
        <v>54</v>
      </c>
      <c r="B65" s="4">
        <v>61</v>
      </c>
      <c r="C65" s="3" t="s">
        <v>106</v>
      </c>
      <c r="D65" s="19">
        <f>(6.64+6.82+(6.99+6.7)/2+6.35+5.65)/5</f>
        <v>6.4610000000000003</v>
      </c>
      <c r="E65" s="4">
        <v>1</v>
      </c>
      <c r="F65" s="4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31" t="s">
        <v>3</v>
      </c>
      <c r="L65" s="9"/>
      <c r="M65" s="53">
        <v>6.46</v>
      </c>
      <c r="N65" s="9"/>
      <c r="O65" s="35"/>
    </row>
    <row r="66" spans="1:1021" s="3" customFormat="1">
      <c r="A66" s="4">
        <v>55</v>
      </c>
      <c r="B66" s="4">
        <v>116</v>
      </c>
      <c r="C66" s="3" t="s">
        <v>109</v>
      </c>
      <c r="D66" s="19">
        <f>(6.7+6.1+6.27+6.66)/4</f>
        <v>6.4325000000000001</v>
      </c>
      <c r="E66" s="4">
        <v>1</v>
      </c>
      <c r="F66" s="4" t="s">
        <v>3</v>
      </c>
      <c r="G66" s="4" t="s">
        <v>2</v>
      </c>
      <c r="H66" s="4" t="s">
        <v>2</v>
      </c>
      <c r="I66" s="4" t="s">
        <v>2</v>
      </c>
      <c r="J66" s="4" t="s">
        <v>2</v>
      </c>
      <c r="K66" s="31" t="s">
        <v>3</v>
      </c>
      <c r="L66" s="9"/>
      <c r="M66" s="53">
        <v>6.43</v>
      </c>
      <c r="N66" s="9"/>
      <c r="O66" s="35"/>
    </row>
    <row r="67" spans="1:1021" s="37" customFormat="1">
      <c r="A67" s="4">
        <v>56</v>
      </c>
      <c r="B67" s="4">
        <v>18</v>
      </c>
      <c r="C67" s="3" t="s">
        <v>110</v>
      </c>
      <c r="D67" s="19">
        <f>(6.85+7.29+6.16+5.99+5.7)/5</f>
        <v>6.3979999999999997</v>
      </c>
      <c r="E67" s="4">
        <v>1</v>
      </c>
      <c r="F67" s="4" t="s">
        <v>3</v>
      </c>
      <c r="G67" s="36" t="s">
        <v>2</v>
      </c>
      <c r="H67" s="36" t="s">
        <v>2</v>
      </c>
      <c r="I67" s="36" t="s">
        <v>2</v>
      </c>
      <c r="J67" s="36" t="s">
        <v>2</v>
      </c>
      <c r="K67" s="38" t="s">
        <v>3</v>
      </c>
      <c r="L67" s="9"/>
      <c r="M67" s="53">
        <v>6.39</v>
      </c>
      <c r="N67" s="9"/>
      <c r="O67" s="39"/>
    </row>
    <row r="68" spans="1:1021" s="6" customFormat="1">
      <c r="A68" s="42"/>
      <c r="D68" s="43"/>
      <c r="E68" s="7"/>
      <c r="M68" s="52"/>
    </row>
    <row r="69" spans="1:1021" s="45" customFormat="1">
      <c r="A69" s="44"/>
      <c r="B69" s="24" t="s">
        <v>141</v>
      </c>
      <c r="C69" s="24"/>
      <c r="D69" s="26"/>
      <c r="E69" s="27"/>
      <c r="F69" s="24"/>
      <c r="G69" s="24"/>
      <c r="H69" s="24"/>
      <c r="I69" s="24"/>
      <c r="J69" s="24"/>
      <c r="K69" s="24"/>
      <c r="L69" s="24"/>
      <c r="M69" s="51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</row>
    <row r="70" spans="1:1021" s="45" customFormat="1">
      <c r="A70" s="44"/>
      <c r="B70" s="24" t="s">
        <v>142</v>
      </c>
      <c r="C70" s="24"/>
      <c r="D70" s="26"/>
      <c r="E70" s="27"/>
      <c r="F70" s="24"/>
      <c r="G70" s="24"/>
      <c r="H70" s="24"/>
      <c r="I70" s="24"/>
      <c r="J70" s="24"/>
      <c r="K70" s="24"/>
      <c r="L70" s="24"/>
      <c r="M70" s="51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  <c r="VJ70" s="24"/>
      <c r="VK70" s="24"/>
      <c r="VL70" s="24"/>
      <c r="VM70" s="24"/>
      <c r="VN70" s="24"/>
      <c r="VO70" s="24"/>
      <c r="VP70" s="24"/>
      <c r="VQ70" s="24"/>
      <c r="VR70" s="24"/>
      <c r="VS70" s="24"/>
      <c r="VT70" s="24"/>
      <c r="VU70" s="24"/>
      <c r="VV70" s="24"/>
      <c r="VW70" s="24"/>
      <c r="VX70" s="24"/>
      <c r="VY70" s="24"/>
      <c r="VZ70" s="24"/>
      <c r="WA70" s="24"/>
      <c r="WB70" s="24"/>
      <c r="WC70" s="24"/>
      <c r="WD70" s="24"/>
      <c r="WE70" s="24"/>
      <c r="WF70" s="24"/>
      <c r="WG70" s="24"/>
      <c r="WH70" s="24"/>
      <c r="WI70" s="24"/>
      <c r="WJ70" s="24"/>
      <c r="WK70" s="24"/>
      <c r="WL70" s="24"/>
      <c r="WM70" s="24"/>
      <c r="WN70" s="24"/>
      <c r="WO70" s="24"/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  <c r="XR70" s="24"/>
      <c r="XS70" s="24"/>
      <c r="XT70" s="24"/>
      <c r="XU70" s="24"/>
      <c r="XV70" s="24"/>
      <c r="XW70" s="24"/>
      <c r="XX70" s="24"/>
      <c r="XY70" s="24"/>
      <c r="XZ70" s="24"/>
      <c r="YA70" s="24"/>
      <c r="YB70" s="24"/>
      <c r="YC70" s="24"/>
      <c r="YD70" s="24"/>
      <c r="YE70" s="24"/>
      <c r="YF70" s="24"/>
      <c r="YG70" s="24"/>
      <c r="YH70" s="24"/>
      <c r="YI70" s="24"/>
      <c r="YJ70" s="24"/>
      <c r="YK70" s="24"/>
      <c r="YL70" s="24"/>
      <c r="YM70" s="24"/>
      <c r="YN70" s="24"/>
      <c r="YO70" s="24"/>
      <c r="YP70" s="24"/>
      <c r="YQ70" s="24"/>
      <c r="YR70" s="24"/>
      <c r="YS70" s="24"/>
      <c r="YT70" s="24"/>
      <c r="YU70" s="24"/>
      <c r="YV70" s="24"/>
      <c r="YW70" s="24"/>
      <c r="YX70" s="24"/>
      <c r="YY70" s="24"/>
      <c r="YZ70" s="24"/>
      <c r="ZA70" s="24"/>
      <c r="ZB70" s="24"/>
      <c r="ZC70" s="24"/>
      <c r="ZD70" s="24"/>
      <c r="ZE70" s="24"/>
      <c r="ZF70" s="24"/>
      <c r="ZG70" s="24"/>
      <c r="ZH70" s="24"/>
      <c r="ZI70" s="24"/>
      <c r="ZJ70" s="24"/>
      <c r="ZK70" s="24"/>
      <c r="ZL70" s="24"/>
      <c r="ZM70" s="24"/>
      <c r="ZN70" s="24"/>
      <c r="ZO70" s="24"/>
      <c r="ZP70" s="24"/>
      <c r="ZQ70" s="24"/>
      <c r="ZR70" s="24"/>
      <c r="ZS70" s="24"/>
      <c r="ZT70" s="24"/>
      <c r="ZU70" s="24"/>
      <c r="ZV70" s="24"/>
      <c r="ZW70" s="24"/>
      <c r="ZX70" s="24"/>
      <c r="ZY70" s="24"/>
      <c r="ZZ70" s="24"/>
      <c r="AAA70" s="24"/>
      <c r="AAB70" s="24"/>
      <c r="AAC70" s="24"/>
      <c r="AAD70" s="24"/>
      <c r="AAE70" s="24"/>
      <c r="AAF70" s="24"/>
      <c r="AAG70" s="24"/>
      <c r="AAH70" s="24"/>
      <c r="AAI70" s="24"/>
      <c r="AAJ70" s="24"/>
      <c r="AAK70" s="24"/>
      <c r="AAL70" s="24"/>
      <c r="AAM70" s="24"/>
      <c r="AAN70" s="24"/>
      <c r="AAO70" s="24"/>
      <c r="AAP70" s="24"/>
      <c r="AAQ70" s="24"/>
      <c r="AAR70" s="24"/>
      <c r="AAS70" s="24"/>
      <c r="AAT70" s="24"/>
      <c r="AAU70" s="24"/>
      <c r="AAV70" s="24"/>
      <c r="AAW70" s="24"/>
      <c r="AAX70" s="24"/>
      <c r="AAY70" s="24"/>
      <c r="AAZ70" s="24"/>
      <c r="ABA70" s="24"/>
      <c r="ABB70" s="24"/>
      <c r="ABC70" s="24"/>
      <c r="ABD70" s="24"/>
      <c r="ABE70" s="24"/>
      <c r="ABF70" s="24"/>
      <c r="ABG70" s="24"/>
      <c r="ABH70" s="24"/>
      <c r="ABI70" s="24"/>
      <c r="ABJ70" s="24"/>
      <c r="ABK70" s="24"/>
      <c r="ABL70" s="24"/>
      <c r="ABM70" s="24"/>
      <c r="ABN70" s="24"/>
      <c r="ABO70" s="24"/>
      <c r="ABP70" s="24"/>
      <c r="ABQ70" s="24"/>
      <c r="ABR70" s="24"/>
      <c r="ABS70" s="24"/>
      <c r="ABT70" s="24"/>
      <c r="ABU70" s="24"/>
      <c r="ABV70" s="24"/>
      <c r="ABW70" s="24"/>
      <c r="ABX70" s="24"/>
      <c r="ABY70" s="24"/>
      <c r="ABZ70" s="24"/>
      <c r="ACA70" s="24"/>
      <c r="ACB70" s="24"/>
      <c r="ACC70" s="24"/>
      <c r="ACD70" s="24"/>
      <c r="ACE70" s="24"/>
      <c r="ACF70" s="24"/>
      <c r="ACG70" s="24"/>
      <c r="ACH70" s="24"/>
      <c r="ACI70" s="24"/>
      <c r="ACJ70" s="24"/>
      <c r="ACK70" s="24"/>
      <c r="ACL70" s="24"/>
      <c r="ACM70" s="24"/>
      <c r="ACN70" s="24"/>
      <c r="ACO70" s="24"/>
      <c r="ACP70" s="24"/>
      <c r="ACQ70" s="24"/>
      <c r="ACR70" s="24"/>
      <c r="ACS70" s="24"/>
      <c r="ACT70" s="24"/>
      <c r="ACU70" s="24"/>
      <c r="ACV70" s="24"/>
      <c r="ACW70" s="24"/>
      <c r="ACX70" s="24"/>
      <c r="ACY70" s="24"/>
      <c r="ACZ70" s="24"/>
      <c r="ADA70" s="24"/>
      <c r="ADB70" s="24"/>
      <c r="ADC70" s="24"/>
      <c r="ADD70" s="24"/>
      <c r="ADE70" s="24"/>
      <c r="ADF70" s="24"/>
      <c r="ADG70" s="24"/>
      <c r="ADH70" s="24"/>
      <c r="ADI70" s="24"/>
      <c r="ADJ70" s="24"/>
      <c r="ADK70" s="24"/>
      <c r="ADL70" s="24"/>
      <c r="ADM70" s="24"/>
      <c r="ADN70" s="24"/>
      <c r="ADO70" s="24"/>
      <c r="ADP70" s="24"/>
      <c r="ADQ70" s="24"/>
      <c r="ADR70" s="24"/>
      <c r="ADS70" s="24"/>
      <c r="ADT70" s="24"/>
      <c r="ADU70" s="24"/>
      <c r="ADV70" s="24"/>
      <c r="ADW70" s="24"/>
      <c r="ADX70" s="24"/>
      <c r="ADY70" s="24"/>
      <c r="ADZ70" s="24"/>
      <c r="AEA70" s="24"/>
      <c r="AEB70" s="24"/>
      <c r="AEC70" s="24"/>
      <c r="AED70" s="24"/>
      <c r="AEE70" s="24"/>
      <c r="AEF70" s="24"/>
      <c r="AEG70" s="24"/>
      <c r="AEH70" s="24"/>
      <c r="AEI70" s="24"/>
      <c r="AEJ70" s="24"/>
      <c r="AEK70" s="24"/>
      <c r="AEL70" s="24"/>
      <c r="AEM70" s="24"/>
      <c r="AEN70" s="24"/>
      <c r="AEO70" s="24"/>
      <c r="AEP70" s="24"/>
      <c r="AEQ70" s="24"/>
      <c r="AER70" s="24"/>
      <c r="AES70" s="24"/>
      <c r="AET70" s="24"/>
      <c r="AEU70" s="24"/>
      <c r="AEV70" s="24"/>
      <c r="AEW70" s="24"/>
      <c r="AEX70" s="24"/>
      <c r="AEY70" s="24"/>
      <c r="AEZ70" s="24"/>
      <c r="AFA70" s="24"/>
      <c r="AFB70" s="24"/>
      <c r="AFC70" s="24"/>
      <c r="AFD70" s="24"/>
      <c r="AFE70" s="24"/>
      <c r="AFF70" s="24"/>
      <c r="AFG70" s="24"/>
      <c r="AFH70" s="24"/>
      <c r="AFI70" s="24"/>
      <c r="AFJ70" s="24"/>
      <c r="AFK70" s="24"/>
      <c r="AFL70" s="24"/>
      <c r="AFM70" s="24"/>
      <c r="AFN70" s="24"/>
      <c r="AFO70" s="24"/>
      <c r="AFP70" s="24"/>
      <c r="AFQ70" s="24"/>
      <c r="AFR70" s="24"/>
      <c r="AFS70" s="24"/>
      <c r="AFT70" s="24"/>
      <c r="AFU70" s="24"/>
      <c r="AFV70" s="24"/>
      <c r="AFW70" s="24"/>
      <c r="AFX70" s="24"/>
      <c r="AFY70" s="24"/>
      <c r="AFZ70" s="24"/>
      <c r="AGA70" s="24"/>
      <c r="AGB70" s="24"/>
      <c r="AGC70" s="24"/>
      <c r="AGD70" s="24"/>
      <c r="AGE70" s="24"/>
      <c r="AGF70" s="24"/>
      <c r="AGG70" s="24"/>
      <c r="AGH70" s="24"/>
      <c r="AGI70" s="24"/>
      <c r="AGJ70" s="24"/>
      <c r="AGK70" s="24"/>
      <c r="AGL70" s="24"/>
      <c r="AGM70" s="24"/>
      <c r="AGN70" s="24"/>
      <c r="AGO70" s="24"/>
      <c r="AGP70" s="24"/>
      <c r="AGQ70" s="24"/>
      <c r="AGR70" s="24"/>
      <c r="AGS70" s="24"/>
      <c r="AGT70" s="24"/>
      <c r="AGU70" s="24"/>
      <c r="AGV70" s="24"/>
      <c r="AGW70" s="24"/>
      <c r="AGX70" s="24"/>
      <c r="AGY70" s="24"/>
      <c r="AGZ70" s="24"/>
      <c r="AHA70" s="24"/>
      <c r="AHB70" s="24"/>
      <c r="AHC70" s="24"/>
      <c r="AHD70" s="24"/>
      <c r="AHE70" s="24"/>
      <c r="AHF70" s="24"/>
      <c r="AHG70" s="24"/>
      <c r="AHH70" s="24"/>
      <c r="AHI70" s="24"/>
      <c r="AHJ70" s="24"/>
      <c r="AHK70" s="24"/>
      <c r="AHL70" s="24"/>
      <c r="AHM70" s="24"/>
      <c r="AHN70" s="24"/>
      <c r="AHO70" s="24"/>
      <c r="AHP70" s="24"/>
      <c r="AHQ70" s="24"/>
      <c r="AHR70" s="24"/>
      <c r="AHS70" s="24"/>
      <c r="AHT70" s="24"/>
      <c r="AHU70" s="24"/>
      <c r="AHV70" s="24"/>
      <c r="AHW70" s="24"/>
      <c r="AHX70" s="24"/>
      <c r="AHY70" s="24"/>
      <c r="AHZ70" s="24"/>
      <c r="AIA70" s="24"/>
      <c r="AIB70" s="24"/>
      <c r="AIC70" s="24"/>
      <c r="AID70" s="24"/>
      <c r="AIE70" s="24"/>
      <c r="AIF70" s="24"/>
      <c r="AIG70" s="24"/>
      <c r="AIH70" s="24"/>
      <c r="AII70" s="24"/>
      <c r="AIJ70" s="24"/>
      <c r="AIK70" s="24"/>
      <c r="AIL70" s="24"/>
      <c r="AIM70" s="24"/>
      <c r="AIN70" s="24"/>
      <c r="AIO70" s="24"/>
      <c r="AIP70" s="24"/>
      <c r="AIQ70" s="24"/>
      <c r="AIR70" s="24"/>
      <c r="AIS70" s="24"/>
      <c r="AIT70" s="24"/>
      <c r="AIU70" s="24"/>
      <c r="AIV70" s="24"/>
      <c r="AIW70" s="24"/>
      <c r="AIX70" s="24"/>
      <c r="AIY70" s="24"/>
      <c r="AIZ70" s="24"/>
      <c r="AJA70" s="24"/>
      <c r="AJB70" s="24"/>
      <c r="AJC70" s="24"/>
      <c r="AJD70" s="24"/>
      <c r="AJE70" s="24"/>
      <c r="AJF70" s="24"/>
      <c r="AJG70" s="24"/>
      <c r="AJH70" s="24"/>
      <c r="AJI70" s="24"/>
      <c r="AJJ70" s="24"/>
      <c r="AJK70" s="24"/>
      <c r="AJL70" s="24"/>
      <c r="AJM70" s="24"/>
      <c r="AJN70" s="24"/>
      <c r="AJO70" s="24"/>
      <c r="AJP70" s="24"/>
      <c r="AJQ70" s="24"/>
      <c r="AJR70" s="24"/>
      <c r="AJS70" s="24"/>
      <c r="AJT70" s="24"/>
      <c r="AJU70" s="24"/>
      <c r="AJV70" s="24"/>
      <c r="AJW70" s="24"/>
      <c r="AJX70" s="24"/>
      <c r="AJY70" s="24"/>
      <c r="AJZ70" s="24"/>
      <c r="AKA70" s="24"/>
      <c r="AKB70" s="24"/>
      <c r="AKC70" s="24"/>
      <c r="AKD70" s="24"/>
      <c r="AKE70" s="24"/>
      <c r="AKF70" s="24"/>
      <c r="AKG70" s="24"/>
      <c r="AKH70" s="24"/>
      <c r="AKI70" s="24"/>
      <c r="AKJ70" s="24"/>
      <c r="AKK70" s="24"/>
      <c r="AKL70" s="24"/>
      <c r="AKM70" s="24"/>
      <c r="AKN70" s="24"/>
      <c r="AKO70" s="24"/>
      <c r="AKP70" s="24"/>
      <c r="AKQ70" s="24"/>
      <c r="AKR70" s="24"/>
      <c r="AKS70" s="24"/>
      <c r="AKT70" s="24"/>
      <c r="AKU70" s="24"/>
      <c r="AKV70" s="24"/>
      <c r="AKW70" s="24"/>
      <c r="AKX70" s="24"/>
      <c r="AKY70" s="24"/>
      <c r="AKZ70" s="24"/>
      <c r="ALA70" s="24"/>
      <c r="ALB70" s="24"/>
      <c r="ALC70" s="24"/>
      <c r="ALD70" s="24"/>
      <c r="ALE70" s="24"/>
      <c r="ALF70" s="24"/>
      <c r="ALG70" s="24"/>
      <c r="ALH70" s="24"/>
      <c r="ALI70" s="24"/>
      <c r="ALJ70" s="24"/>
      <c r="ALK70" s="24"/>
      <c r="ALL70" s="24"/>
      <c r="ALM70" s="24"/>
      <c r="ALN70" s="24"/>
      <c r="ALO70" s="24"/>
      <c r="ALP70" s="24"/>
      <c r="ALQ70" s="24"/>
      <c r="ALR70" s="24"/>
      <c r="ALS70" s="24"/>
      <c r="ALT70" s="24"/>
      <c r="ALU70" s="24"/>
      <c r="ALV70" s="24"/>
      <c r="ALW70" s="24"/>
      <c r="ALX70" s="24"/>
      <c r="ALY70" s="24"/>
      <c r="ALZ70" s="24"/>
      <c r="AMA70" s="24"/>
      <c r="AMB70" s="24"/>
      <c r="AMC70" s="24"/>
      <c r="AMD70" s="24"/>
      <c r="AME70" s="24"/>
      <c r="AMF70" s="24"/>
      <c r="AMG70" s="24"/>
    </row>
    <row r="71" spans="1:1021" s="8" customFormat="1">
      <c r="A71" s="42"/>
      <c r="B71" s="6"/>
      <c r="C71" s="6"/>
      <c r="D71" s="43"/>
      <c r="E71" s="7"/>
      <c r="F71" s="6"/>
      <c r="G71" s="6"/>
      <c r="H71" s="6"/>
      <c r="I71" s="6"/>
      <c r="J71" s="6"/>
      <c r="K71" s="6"/>
      <c r="L71" s="6"/>
      <c r="M71" s="52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  <c r="AMF71" s="6"/>
      <c r="AMG71" s="6"/>
    </row>
    <row r="72" spans="1:1021" s="45" customFormat="1">
      <c r="A72" s="46" t="s">
        <v>143</v>
      </c>
      <c r="B72" s="24"/>
      <c r="C72" s="24"/>
      <c r="D72" s="26" t="s">
        <v>144</v>
      </c>
      <c r="E72" s="27" t="s">
        <v>144</v>
      </c>
      <c r="F72" s="24"/>
      <c r="G72" s="24"/>
      <c r="H72" s="24"/>
      <c r="I72" s="24"/>
      <c r="J72" s="24"/>
      <c r="K72" s="24"/>
      <c r="L72" s="24"/>
      <c r="M72" s="51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</row>
    <row r="73" spans="1:1021" s="41" customFormat="1">
      <c r="A73" s="44"/>
      <c r="B73" s="24"/>
      <c r="C73" s="24"/>
      <c r="D73" s="26"/>
      <c r="E73" s="27"/>
      <c r="F73" s="24"/>
      <c r="G73" s="40"/>
      <c r="H73" s="23"/>
      <c r="I73" s="23"/>
      <c r="J73" s="23"/>
      <c r="K73" s="29"/>
      <c r="L73" s="24"/>
      <c r="M73" s="51"/>
      <c r="N73" s="24"/>
      <c r="O73" s="40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N73" s="23"/>
      <c r="MO73" s="23"/>
      <c r="MP73" s="23"/>
      <c r="MQ73" s="23"/>
      <c r="MR73" s="23"/>
      <c r="MS73" s="23"/>
      <c r="MT73" s="23"/>
      <c r="MU73" s="23"/>
      <c r="MV73" s="23"/>
      <c r="MW73" s="23"/>
      <c r="MX73" s="23"/>
      <c r="MY73" s="23"/>
      <c r="MZ73" s="23"/>
      <c r="NA73" s="23"/>
      <c r="NB73" s="23"/>
      <c r="NC73" s="23"/>
      <c r="ND73" s="23"/>
      <c r="NE73" s="23"/>
      <c r="NF73" s="23"/>
      <c r="NG73" s="23"/>
      <c r="NH73" s="23"/>
      <c r="NI73" s="23"/>
      <c r="NJ73" s="23"/>
      <c r="NK73" s="23"/>
      <c r="NL73" s="23"/>
      <c r="NM73" s="23"/>
      <c r="NN73" s="23"/>
      <c r="NO73" s="23"/>
      <c r="NP73" s="23"/>
      <c r="NQ73" s="23"/>
      <c r="NR73" s="23"/>
      <c r="NS73" s="23"/>
      <c r="NT73" s="23"/>
      <c r="NU73" s="23"/>
      <c r="NV73" s="23"/>
      <c r="NW73" s="23"/>
      <c r="NX73" s="23"/>
      <c r="NY73" s="23"/>
      <c r="NZ73" s="23"/>
      <c r="OA73" s="23"/>
      <c r="OB73" s="23"/>
      <c r="OC73" s="23"/>
      <c r="OD73" s="23"/>
      <c r="OE73" s="23"/>
      <c r="OF73" s="23"/>
      <c r="OG73" s="23"/>
      <c r="OH73" s="23"/>
      <c r="OI73" s="23"/>
      <c r="OJ73" s="23"/>
      <c r="OK73" s="23"/>
      <c r="OL73" s="23"/>
      <c r="OM73" s="23"/>
      <c r="ON73" s="23"/>
      <c r="OO73" s="23"/>
      <c r="OP73" s="23"/>
      <c r="OQ73" s="23"/>
      <c r="OR73" s="23"/>
      <c r="OS73" s="23"/>
      <c r="OT73" s="23"/>
      <c r="OU73" s="23"/>
      <c r="OV73" s="23"/>
      <c r="OW73" s="23"/>
      <c r="OX73" s="23"/>
      <c r="OY73" s="23"/>
      <c r="OZ73" s="23"/>
      <c r="PA73" s="23"/>
      <c r="PB73" s="23"/>
      <c r="PC73" s="23"/>
      <c r="PD73" s="23"/>
      <c r="PE73" s="23"/>
      <c r="PF73" s="23"/>
      <c r="PG73" s="23"/>
      <c r="PH73" s="23"/>
      <c r="PI73" s="23"/>
      <c r="PJ73" s="23"/>
      <c r="PK73" s="23"/>
      <c r="PL73" s="23"/>
      <c r="PM73" s="23"/>
      <c r="PN73" s="23"/>
      <c r="PO73" s="23"/>
      <c r="PP73" s="23"/>
      <c r="PQ73" s="23"/>
      <c r="PR73" s="23"/>
      <c r="PS73" s="23"/>
      <c r="PT73" s="23"/>
      <c r="PU73" s="23"/>
      <c r="PV73" s="23"/>
      <c r="PW73" s="23"/>
      <c r="PX73" s="23"/>
      <c r="PY73" s="23"/>
      <c r="PZ73" s="23"/>
      <c r="QA73" s="23"/>
      <c r="QB73" s="23"/>
      <c r="QC73" s="23"/>
      <c r="QD73" s="23"/>
      <c r="QE73" s="23"/>
      <c r="QF73" s="23"/>
      <c r="QG73" s="23"/>
      <c r="QH73" s="23"/>
      <c r="QI73" s="23"/>
      <c r="QJ73" s="23"/>
      <c r="QK73" s="23"/>
      <c r="QL73" s="23"/>
      <c r="QM73" s="23"/>
      <c r="QN73" s="23"/>
      <c r="QO73" s="23"/>
      <c r="QP73" s="23"/>
      <c r="QQ73" s="23"/>
      <c r="QR73" s="23"/>
      <c r="QS73" s="23"/>
      <c r="QT73" s="23"/>
      <c r="QU73" s="23"/>
      <c r="QV73" s="23"/>
      <c r="QW73" s="23"/>
      <c r="QX73" s="23"/>
      <c r="QY73" s="23"/>
      <c r="QZ73" s="23"/>
      <c r="RA73" s="23"/>
      <c r="RB73" s="23"/>
      <c r="RC73" s="23"/>
      <c r="RD73" s="23"/>
      <c r="RE73" s="23"/>
      <c r="RF73" s="23"/>
      <c r="RG73" s="23"/>
      <c r="RH73" s="23"/>
      <c r="RI73" s="23"/>
      <c r="RJ73" s="23"/>
      <c r="RK73" s="23"/>
      <c r="RL73" s="23"/>
      <c r="RM73" s="23"/>
      <c r="RN73" s="23"/>
      <c r="RO73" s="23"/>
      <c r="RP73" s="23"/>
      <c r="RQ73" s="23"/>
      <c r="RR73" s="23"/>
      <c r="RS73" s="23"/>
      <c r="RT73" s="23"/>
      <c r="RU73" s="23"/>
      <c r="RV73" s="23"/>
      <c r="RW73" s="23"/>
      <c r="RX73" s="23"/>
      <c r="RY73" s="23"/>
      <c r="RZ73" s="23"/>
      <c r="SA73" s="23"/>
      <c r="SB73" s="23"/>
      <c r="SC73" s="23"/>
      <c r="SD73" s="23"/>
      <c r="SE73" s="23"/>
      <c r="SF73" s="23"/>
      <c r="SG73" s="23"/>
      <c r="SH73" s="23"/>
      <c r="SI73" s="23"/>
      <c r="SJ73" s="23"/>
      <c r="SK73" s="23"/>
      <c r="SL73" s="23"/>
      <c r="SM73" s="23"/>
      <c r="SN73" s="23"/>
      <c r="SO73" s="23"/>
      <c r="SP73" s="23"/>
      <c r="SQ73" s="23"/>
      <c r="SR73" s="23"/>
      <c r="SS73" s="23"/>
      <c r="ST73" s="23"/>
      <c r="SU73" s="23"/>
      <c r="SV73" s="23"/>
      <c r="SW73" s="23"/>
      <c r="SX73" s="23"/>
      <c r="SY73" s="23"/>
      <c r="SZ73" s="23"/>
      <c r="TA73" s="23"/>
      <c r="TB73" s="23"/>
      <c r="TC73" s="23"/>
      <c r="TD73" s="23"/>
      <c r="TE73" s="23"/>
      <c r="TF73" s="23"/>
      <c r="TG73" s="23"/>
      <c r="TH73" s="23"/>
      <c r="TI73" s="23"/>
      <c r="TJ73" s="23"/>
      <c r="TK73" s="23"/>
      <c r="TL73" s="23"/>
      <c r="TM73" s="23"/>
      <c r="TN73" s="23"/>
      <c r="TO73" s="23"/>
      <c r="TP73" s="23"/>
      <c r="TQ73" s="23"/>
      <c r="TR73" s="23"/>
      <c r="TS73" s="23"/>
      <c r="TT73" s="23"/>
      <c r="TU73" s="23"/>
      <c r="TV73" s="23"/>
      <c r="TW73" s="23"/>
      <c r="TX73" s="23"/>
      <c r="TY73" s="23"/>
      <c r="TZ73" s="23"/>
      <c r="UA73" s="23"/>
      <c r="UB73" s="23"/>
      <c r="UC73" s="23"/>
      <c r="UD73" s="23"/>
      <c r="UE73" s="23"/>
      <c r="UF73" s="23"/>
      <c r="UG73" s="23"/>
      <c r="UH73" s="23"/>
      <c r="UI73" s="23"/>
      <c r="UJ73" s="23"/>
      <c r="UK73" s="23"/>
      <c r="UL73" s="23"/>
      <c r="UM73" s="23"/>
      <c r="UN73" s="23"/>
      <c r="UO73" s="23"/>
      <c r="UP73" s="23"/>
      <c r="UQ73" s="23"/>
      <c r="UR73" s="23"/>
      <c r="US73" s="23"/>
      <c r="UT73" s="23"/>
      <c r="UU73" s="23"/>
      <c r="UV73" s="23"/>
      <c r="UW73" s="23"/>
      <c r="UX73" s="23"/>
      <c r="UY73" s="23"/>
      <c r="UZ73" s="23"/>
      <c r="VA73" s="23"/>
      <c r="VB73" s="23"/>
      <c r="VC73" s="23"/>
      <c r="VD73" s="23"/>
      <c r="VE73" s="23"/>
      <c r="VF73" s="23"/>
      <c r="VG73" s="23"/>
      <c r="VH73" s="23"/>
      <c r="VI73" s="23"/>
      <c r="VJ73" s="23"/>
      <c r="VK73" s="23"/>
      <c r="VL73" s="23"/>
      <c r="VM73" s="23"/>
      <c r="VN73" s="23"/>
      <c r="VO73" s="23"/>
      <c r="VP73" s="23"/>
      <c r="VQ73" s="23"/>
      <c r="VR73" s="23"/>
      <c r="VS73" s="23"/>
      <c r="VT73" s="23"/>
      <c r="VU73" s="23"/>
      <c r="VV73" s="23"/>
      <c r="VW73" s="23"/>
      <c r="VX73" s="23"/>
      <c r="VY73" s="23"/>
      <c r="VZ73" s="23"/>
      <c r="WA73" s="23"/>
      <c r="WB73" s="23"/>
      <c r="WC73" s="23"/>
      <c r="WD73" s="23"/>
      <c r="WE73" s="23"/>
      <c r="WF73" s="23"/>
      <c r="WG73" s="23"/>
      <c r="WH73" s="23"/>
      <c r="WI73" s="23"/>
      <c r="WJ73" s="23"/>
      <c r="WK73" s="23"/>
      <c r="WL73" s="23"/>
      <c r="WM73" s="23"/>
      <c r="WN73" s="23"/>
      <c r="WO73" s="23"/>
      <c r="WP73" s="23"/>
      <c r="WQ73" s="23"/>
      <c r="WR73" s="23"/>
      <c r="WS73" s="23"/>
      <c r="WT73" s="23"/>
      <c r="WU73" s="23"/>
      <c r="WV73" s="23"/>
      <c r="WW73" s="23"/>
      <c r="WX73" s="23"/>
      <c r="WY73" s="23"/>
      <c r="WZ73" s="23"/>
      <c r="XA73" s="23"/>
      <c r="XB73" s="23"/>
      <c r="XC73" s="23"/>
      <c r="XD73" s="23"/>
      <c r="XE73" s="23"/>
      <c r="XF73" s="23"/>
      <c r="XG73" s="23"/>
      <c r="XH73" s="23"/>
      <c r="XI73" s="23"/>
      <c r="XJ73" s="23"/>
      <c r="XK73" s="23"/>
      <c r="XL73" s="23"/>
      <c r="XM73" s="23"/>
      <c r="XN73" s="23"/>
      <c r="XO73" s="23"/>
      <c r="XP73" s="23"/>
      <c r="XQ73" s="23"/>
      <c r="XR73" s="23"/>
      <c r="XS73" s="23"/>
      <c r="XT73" s="23"/>
      <c r="XU73" s="23"/>
      <c r="XV73" s="23"/>
      <c r="XW73" s="23"/>
      <c r="XX73" s="23"/>
      <c r="XY73" s="23"/>
      <c r="XZ73" s="23"/>
      <c r="YA73" s="23"/>
      <c r="YB73" s="23"/>
      <c r="YC73" s="23"/>
      <c r="YD73" s="23"/>
      <c r="YE73" s="23"/>
      <c r="YF73" s="23"/>
      <c r="YG73" s="23"/>
      <c r="YH73" s="23"/>
      <c r="YI73" s="23"/>
      <c r="YJ73" s="23"/>
      <c r="YK73" s="23"/>
      <c r="YL73" s="23"/>
      <c r="YM73" s="23"/>
      <c r="YN73" s="23"/>
      <c r="YO73" s="23"/>
      <c r="YP73" s="23"/>
      <c r="YQ73" s="23"/>
      <c r="YR73" s="23"/>
      <c r="YS73" s="23"/>
      <c r="YT73" s="23"/>
      <c r="YU73" s="23"/>
      <c r="YV73" s="23"/>
      <c r="YW73" s="23"/>
      <c r="YX73" s="23"/>
      <c r="YY73" s="23"/>
      <c r="YZ73" s="23"/>
      <c r="ZA73" s="23"/>
      <c r="ZB73" s="23"/>
      <c r="ZC73" s="23"/>
      <c r="ZD73" s="23"/>
      <c r="ZE73" s="23"/>
      <c r="ZF73" s="23"/>
      <c r="ZG73" s="23"/>
      <c r="ZH73" s="23"/>
      <c r="ZI73" s="23"/>
      <c r="ZJ73" s="23"/>
      <c r="ZK73" s="23"/>
      <c r="ZL73" s="23"/>
      <c r="ZM73" s="23"/>
      <c r="ZN73" s="23"/>
      <c r="ZO73" s="23"/>
      <c r="ZP73" s="23"/>
      <c r="ZQ73" s="23"/>
      <c r="ZR73" s="23"/>
      <c r="ZS73" s="23"/>
      <c r="ZT73" s="23"/>
      <c r="ZU73" s="23"/>
      <c r="ZV73" s="23"/>
      <c r="ZW73" s="23"/>
      <c r="ZX73" s="23"/>
      <c r="ZY73" s="23"/>
      <c r="ZZ73" s="23"/>
      <c r="AAA73" s="23"/>
      <c r="AAB73" s="23"/>
      <c r="AAC73" s="23"/>
      <c r="AAD73" s="23"/>
      <c r="AAE73" s="23"/>
      <c r="AAF73" s="23"/>
      <c r="AAG73" s="23"/>
      <c r="AAH73" s="23"/>
      <c r="AAI73" s="23"/>
      <c r="AAJ73" s="23"/>
      <c r="AAK73" s="23"/>
      <c r="AAL73" s="23"/>
      <c r="AAM73" s="23"/>
      <c r="AAN73" s="23"/>
      <c r="AAO73" s="23"/>
      <c r="AAP73" s="23"/>
      <c r="AAQ73" s="23"/>
      <c r="AAR73" s="23"/>
      <c r="AAS73" s="23"/>
      <c r="AAT73" s="23"/>
      <c r="AAU73" s="23"/>
      <c r="AAV73" s="23"/>
      <c r="AAW73" s="23"/>
      <c r="AAX73" s="23"/>
      <c r="AAY73" s="23"/>
      <c r="AAZ73" s="23"/>
      <c r="ABA73" s="23"/>
      <c r="ABB73" s="23"/>
      <c r="ABC73" s="23"/>
      <c r="ABD73" s="23"/>
      <c r="ABE73" s="23"/>
      <c r="ABF73" s="23"/>
      <c r="ABG73" s="23"/>
      <c r="ABH73" s="23"/>
      <c r="ABI73" s="23"/>
      <c r="ABJ73" s="23"/>
      <c r="ABK73" s="23"/>
      <c r="ABL73" s="23"/>
      <c r="ABM73" s="23"/>
      <c r="ABN73" s="23"/>
      <c r="ABO73" s="23"/>
      <c r="ABP73" s="23"/>
      <c r="ABQ73" s="23"/>
      <c r="ABR73" s="23"/>
      <c r="ABS73" s="23"/>
      <c r="ABT73" s="23"/>
      <c r="ABU73" s="23"/>
      <c r="ABV73" s="23"/>
      <c r="ABW73" s="23"/>
      <c r="ABX73" s="23"/>
      <c r="ABY73" s="23"/>
      <c r="ABZ73" s="23"/>
      <c r="ACA73" s="23"/>
      <c r="ACB73" s="23"/>
      <c r="ACC73" s="23"/>
      <c r="ACD73" s="23"/>
      <c r="ACE73" s="23"/>
      <c r="ACF73" s="23"/>
      <c r="ACG73" s="23"/>
      <c r="ACH73" s="23"/>
      <c r="ACI73" s="23"/>
      <c r="ACJ73" s="23"/>
      <c r="ACK73" s="23"/>
      <c r="ACL73" s="23"/>
      <c r="ACM73" s="23"/>
      <c r="ACN73" s="23"/>
      <c r="ACO73" s="23"/>
      <c r="ACP73" s="23"/>
      <c r="ACQ73" s="23"/>
      <c r="ACR73" s="23"/>
      <c r="ACS73" s="23"/>
      <c r="ACT73" s="23"/>
      <c r="ACU73" s="23"/>
      <c r="ACV73" s="23"/>
      <c r="ACW73" s="23"/>
      <c r="ACX73" s="23"/>
      <c r="ACY73" s="23"/>
      <c r="ACZ73" s="23"/>
      <c r="ADA73" s="23"/>
      <c r="ADB73" s="23"/>
      <c r="ADC73" s="23"/>
      <c r="ADD73" s="23"/>
      <c r="ADE73" s="23"/>
      <c r="ADF73" s="23"/>
      <c r="ADG73" s="23"/>
      <c r="ADH73" s="23"/>
      <c r="ADI73" s="23"/>
      <c r="ADJ73" s="23"/>
      <c r="ADK73" s="23"/>
      <c r="ADL73" s="23"/>
      <c r="ADM73" s="23"/>
      <c r="ADN73" s="23"/>
      <c r="ADO73" s="23"/>
      <c r="ADP73" s="23"/>
      <c r="ADQ73" s="23"/>
      <c r="ADR73" s="23"/>
      <c r="ADS73" s="23"/>
      <c r="ADT73" s="23"/>
      <c r="ADU73" s="23"/>
      <c r="ADV73" s="23"/>
      <c r="ADW73" s="23"/>
      <c r="ADX73" s="23"/>
      <c r="ADY73" s="23"/>
      <c r="ADZ73" s="23"/>
      <c r="AEA73" s="23"/>
      <c r="AEB73" s="23"/>
      <c r="AEC73" s="23"/>
      <c r="AED73" s="23"/>
      <c r="AEE73" s="23"/>
      <c r="AEF73" s="23"/>
      <c r="AEG73" s="23"/>
      <c r="AEH73" s="23"/>
      <c r="AEI73" s="23"/>
      <c r="AEJ73" s="23"/>
      <c r="AEK73" s="23"/>
      <c r="AEL73" s="23"/>
      <c r="AEM73" s="23"/>
      <c r="AEN73" s="23"/>
      <c r="AEO73" s="23"/>
      <c r="AEP73" s="23"/>
      <c r="AEQ73" s="23"/>
      <c r="AER73" s="23"/>
      <c r="AES73" s="23"/>
      <c r="AET73" s="23"/>
      <c r="AEU73" s="23"/>
      <c r="AEV73" s="23"/>
      <c r="AEW73" s="23"/>
      <c r="AEX73" s="23"/>
      <c r="AEY73" s="23"/>
      <c r="AEZ73" s="23"/>
      <c r="AFA73" s="23"/>
      <c r="AFB73" s="23"/>
      <c r="AFC73" s="23"/>
      <c r="AFD73" s="23"/>
      <c r="AFE73" s="23"/>
      <c r="AFF73" s="23"/>
      <c r="AFG73" s="23"/>
      <c r="AFH73" s="23"/>
      <c r="AFI73" s="23"/>
      <c r="AFJ73" s="23"/>
      <c r="AFK73" s="23"/>
      <c r="AFL73" s="23"/>
      <c r="AFM73" s="23"/>
      <c r="AFN73" s="23"/>
      <c r="AFO73" s="23"/>
      <c r="AFP73" s="23"/>
      <c r="AFQ73" s="23"/>
      <c r="AFR73" s="23"/>
      <c r="AFS73" s="23"/>
      <c r="AFT73" s="23"/>
      <c r="AFU73" s="23"/>
      <c r="AFV73" s="23"/>
      <c r="AFW73" s="23"/>
      <c r="AFX73" s="23"/>
      <c r="AFY73" s="23"/>
      <c r="AFZ73" s="23"/>
      <c r="AGA73" s="23"/>
      <c r="AGB73" s="23"/>
      <c r="AGC73" s="23"/>
      <c r="AGD73" s="23"/>
      <c r="AGE73" s="23"/>
      <c r="AGF73" s="23"/>
      <c r="AGG73" s="23"/>
      <c r="AGH73" s="23"/>
      <c r="AGI73" s="23"/>
      <c r="AGJ73" s="23"/>
      <c r="AGK73" s="23"/>
      <c r="AGL73" s="23"/>
      <c r="AGM73" s="23"/>
      <c r="AGN73" s="23"/>
      <c r="AGO73" s="23"/>
      <c r="AGP73" s="23"/>
      <c r="AGQ73" s="23"/>
      <c r="AGR73" s="23"/>
      <c r="AGS73" s="23"/>
      <c r="AGT73" s="23"/>
      <c r="AGU73" s="23"/>
      <c r="AGV73" s="23"/>
      <c r="AGW73" s="23"/>
      <c r="AGX73" s="23"/>
      <c r="AGY73" s="23"/>
      <c r="AGZ73" s="23"/>
      <c r="AHA73" s="23"/>
      <c r="AHB73" s="23"/>
      <c r="AHC73" s="23"/>
      <c r="AHD73" s="23"/>
      <c r="AHE73" s="23"/>
      <c r="AHF73" s="23"/>
      <c r="AHG73" s="23"/>
      <c r="AHH73" s="23"/>
      <c r="AHI73" s="23"/>
      <c r="AHJ73" s="23"/>
      <c r="AHK73" s="23"/>
      <c r="AHL73" s="23"/>
      <c r="AHM73" s="23"/>
      <c r="AHN73" s="23"/>
      <c r="AHO73" s="23"/>
      <c r="AHP73" s="23"/>
      <c r="AHQ73" s="23"/>
      <c r="AHR73" s="23"/>
      <c r="AHS73" s="23"/>
      <c r="AHT73" s="23"/>
      <c r="AHU73" s="23"/>
      <c r="AHV73" s="23"/>
      <c r="AHW73" s="23"/>
      <c r="AHX73" s="23"/>
      <c r="AHY73" s="23"/>
      <c r="AHZ73" s="23"/>
      <c r="AIA73" s="23"/>
      <c r="AIB73" s="23"/>
      <c r="AIC73" s="23"/>
      <c r="AID73" s="23"/>
      <c r="AIE73" s="23"/>
      <c r="AIF73" s="23"/>
      <c r="AIG73" s="23"/>
      <c r="AIH73" s="23"/>
      <c r="AII73" s="23"/>
      <c r="AIJ73" s="23"/>
      <c r="AIK73" s="23"/>
      <c r="AIL73" s="23"/>
      <c r="AIM73" s="23"/>
      <c r="AIN73" s="23"/>
      <c r="AIO73" s="23"/>
      <c r="AIP73" s="23"/>
      <c r="AIQ73" s="23"/>
      <c r="AIR73" s="23"/>
      <c r="AIS73" s="23"/>
      <c r="AIT73" s="23"/>
      <c r="AIU73" s="23"/>
      <c r="AIV73" s="23"/>
      <c r="AIW73" s="23"/>
      <c r="AIX73" s="23"/>
      <c r="AIY73" s="23"/>
      <c r="AIZ73" s="23"/>
      <c r="AJA73" s="23"/>
      <c r="AJB73" s="23"/>
      <c r="AJC73" s="23"/>
      <c r="AJD73" s="23"/>
      <c r="AJE73" s="23"/>
      <c r="AJF73" s="23"/>
      <c r="AJG73" s="23"/>
      <c r="AJH73" s="23"/>
      <c r="AJI73" s="23"/>
      <c r="AJJ73" s="23"/>
      <c r="AJK73" s="23"/>
      <c r="AJL73" s="23"/>
      <c r="AJM73" s="23"/>
      <c r="AJN73" s="23"/>
      <c r="AJO73" s="23"/>
      <c r="AJP73" s="23"/>
      <c r="AJQ73" s="23"/>
      <c r="AJR73" s="23"/>
      <c r="AJS73" s="23"/>
      <c r="AJT73" s="23"/>
      <c r="AJU73" s="23"/>
      <c r="AJV73" s="23"/>
      <c r="AJW73" s="23"/>
      <c r="AJX73" s="23"/>
      <c r="AJY73" s="23"/>
      <c r="AJZ73" s="23"/>
      <c r="AKA73" s="23"/>
      <c r="AKB73" s="23"/>
      <c r="AKC73" s="23"/>
      <c r="AKD73" s="23"/>
      <c r="AKE73" s="23"/>
      <c r="AKF73" s="23"/>
      <c r="AKG73" s="23"/>
      <c r="AKH73" s="23"/>
      <c r="AKI73" s="23"/>
      <c r="AKJ73" s="23"/>
      <c r="AKK73" s="23"/>
      <c r="AKL73" s="23"/>
      <c r="AKM73" s="23"/>
      <c r="AKN73" s="23"/>
      <c r="AKO73" s="23"/>
      <c r="AKP73" s="23"/>
      <c r="AKQ73" s="23"/>
      <c r="AKR73" s="23"/>
      <c r="AKS73" s="23"/>
      <c r="AKT73" s="23"/>
      <c r="AKU73" s="23"/>
      <c r="AKV73" s="23"/>
      <c r="AKW73" s="23"/>
      <c r="AKX73" s="23"/>
      <c r="AKY73" s="23"/>
      <c r="AKZ73" s="23"/>
      <c r="ALA73" s="23"/>
      <c r="ALB73" s="23"/>
      <c r="ALC73" s="23"/>
      <c r="ALD73" s="23"/>
      <c r="ALE73" s="23"/>
      <c r="ALF73" s="23"/>
      <c r="ALG73" s="23"/>
      <c r="ALH73" s="23"/>
      <c r="ALI73" s="23"/>
      <c r="ALJ73" s="23"/>
      <c r="ALK73" s="23"/>
      <c r="ALL73" s="23"/>
      <c r="ALM73" s="23"/>
      <c r="ALN73" s="23"/>
      <c r="ALO73" s="23"/>
      <c r="ALP73" s="23"/>
      <c r="ALQ73" s="23"/>
      <c r="ALR73" s="23"/>
      <c r="ALS73" s="23"/>
      <c r="ALT73" s="23"/>
      <c r="ALU73" s="23"/>
      <c r="ALV73" s="23"/>
      <c r="ALW73" s="23"/>
      <c r="ALX73" s="23"/>
      <c r="ALY73" s="23"/>
      <c r="ALZ73" s="23"/>
      <c r="AMA73" s="23"/>
      <c r="AMB73" s="23"/>
      <c r="AMC73" s="23"/>
      <c r="AMD73" s="23"/>
      <c r="AME73" s="23"/>
      <c r="AMF73" s="23"/>
      <c r="AMG73" s="23"/>
    </row>
    <row r="74" spans="1:1021" s="16" customFormat="1">
      <c r="A74" s="44"/>
      <c r="B74" s="24"/>
      <c r="C74" s="24"/>
      <c r="D74" s="26"/>
      <c r="E74" s="27"/>
      <c r="F74" s="24"/>
      <c r="G74" s="22"/>
      <c r="H74" s="15"/>
      <c r="I74" s="15"/>
      <c r="J74" s="15"/>
      <c r="K74" s="33"/>
      <c r="L74" s="24"/>
      <c r="M74" s="51"/>
      <c r="N74" s="24"/>
      <c r="O74" s="2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</row>
    <row r="75" spans="1:1021" s="16" customFormat="1">
      <c r="A75" s="44"/>
      <c r="B75" s="24"/>
      <c r="C75" s="24"/>
      <c r="D75" s="26"/>
      <c r="E75" s="27"/>
      <c r="F75" s="24"/>
      <c r="G75" s="22"/>
      <c r="H75" s="15"/>
      <c r="I75" s="15"/>
      <c r="J75" s="15"/>
      <c r="K75" s="33"/>
      <c r="L75" s="24"/>
      <c r="M75" s="51"/>
      <c r="N75" s="24"/>
      <c r="O75" s="2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</row>
    <row r="76" spans="1:1021" s="16" customFormat="1">
      <c r="A76" s="44"/>
      <c r="B76" s="24"/>
      <c r="C76" s="24"/>
      <c r="D76" s="26"/>
      <c r="E76" s="27"/>
      <c r="F76" s="24"/>
      <c r="G76" s="22"/>
      <c r="H76" s="15"/>
      <c r="I76" s="15"/>
      <c r="J76" s="15"/>
      <c r="K76" s="33"/>
      <c r="L76" s="24"/>
      <c r="M76" s="51"/>
      <c r="N76" s="24"/>
      <c r="O76" s="2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</row>
    <row r="77" spans="1:1021" s="16" customFormat="1">
      <c r="A77" s="44"/>
      <c r="B77" s="24"/>
      <c r="C77" s="24"/>
      <c r="D77" s="26"/>
      <c r="E77" s="27"/>
      <c r="F77" s="24"/>
      <c r="G77" s="22"/>
      <c r="H77" s="15"/>
      <c r="I77" s="15"/>
      <c r="J77" s="15"/>
      <c r="K77" s="33"/>
      <c r="L77" s="24"/>
      <c r="M77" s="51"/>
      <c r="N77" s="24"/>
      <c r="O77" s="22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</row>
    <row r="78" spans="1:1021">
      <c r="A78" s="42"/>
      <c r="B78" s="6"/>
      <c r="C78" s="6"/>
      <c r="D78" s="43"/>
      <c r="E78" s="7"/>
      <c r="F78" s="6"/>
      <c r="G78" s="34"/>
    </row>
    <row r="79" spans="1:1021">
      <c r="A79" s="42"/>
      <c r="B79" s="6"/>
      <c r="C79" s="6"/>
      <c r="D79" s="43"/>
      <c r="E79" s="7"/>
      <c r="F79" s="6"/>
      <c r="G79" s="34"/>
    </row>
    <row r="80" spans="1:1021">
      <c r="A80" s="42"/>
      <c r="B80" s="6"/>
      <c r="C80" s="6"/>
      <c r="D80" s="43"/>
      <c r="E80" s="7"/>
      <c r="F80" s="6"/>
      <c r="G80" s="34"/>
    </row>
    <row r="81" spans="1:7">
      <c r="A81" s="42"/>
      <c r="B81" s="6"/>
      <c r="C81" s="6"/>
      <c r="D81" s="43"/>
      <c r="E81" s="7"/>
      <c r="F81" s="6"/>
      <c r="G81" s="34"/>
    </row>
    <row r="82" spans="1:7">
      <c r="A82" s="42"/>
      <c r="B82" s="6"/>
      <c r="C82" s="6"/>
      <c r="D82" s="43"/>
      <c r="E82" s="7"/>
      <c r="F82" s="6"/>
      <c r="G82" s="34"/>
    </row>
    <row r="83" spans="1:7">
      <c r="A83" s="42"/>
      <c r="B83" s="6"/>
      <c r="C83" s="6"/>
      <c r="D83" s="43"/>
      <c r="E83" s="7"/>
      <c r="F83" s="6"/>
      <c r="G83" s="34"/>
    </row>
    <row r="84" spans="1:7">
      <c r="A84" s="42"/>
      <c r="B84" s="6"/>
      <c r="C84" s="6"/>
      <c r="D84" s="43"/>
      <c r="E84" s="7"/>
      <c r="F84" s="6"/>
      <c r="G84" s="34"/>
    </row>
    <row r="85" spans="1:7">
      <c r="A85" s="42"/>
      <c r="B85" s="6"/>
      <c r="C85" s="6"/>
      <c r="D85" s="43"/>
      <c r="E85" s="7"/>
      <c r="F85" s="6"/>
      <c r="G85" s="34"/>
    </row>
    <row r="86" spans="1:7">
      <c r="A86" s="42"/>
      <c r="B86" s="6"/>
      <c r="C86" s="6"/>
      <c r="D86" s="43"/>
      <c r="E86" s="7"/>
      <c r="F86" s="6"/>
      <c r="G86" s="34"/>
    </row>
    <row r="87" spans="1:7">
      <c r="A87" s="42"/>
      <c r="B87" s="6"/>
      <c r="C87" s="6"/>
      <c r="D87" s="43"/>
      <c r="E87" s="7"/>
      <c r="F87" s="6"/>
      <c r="G87" s="34"/>
    </row>
    <row r="88" spans="1:7">
      <c r="A88" s="42"/>
      <c r="B88" s="6"/>
      <c r="C88" s="6"/>
      <c r="D88" s="43"/>
      <c r="E88" s="7"/>
      <c r="F88" s="6"/>
      <c r="G88" s="34"/>
    </row>
    <row r="89" spans="1:7">
      <c r="A89" s="42"/>
      <c r="B89" s="6"/>
      <c r="C89" s="6"/>
      <c r="D89" s="43"/>
      <c r="E89" s="7"/>
      <c r="F89" s="6"/>
      <c r="G89" s="34"/>
    </row>
    <row r="90" spans="1:7">
      <c r="A90" s="42"/>
      <c r="B90" s="6"/>
      <c r="C90" s="6"/>
      <c r="D90" s="43"/>
      <c r="E90" s="7"/>
      <c r="F90" s="6"/>
      <c r="G90" s="34"/>
    </row>
    <row r="91" spans="1:7">
      <c r="A91" s="42"/>
      <c r="B91" s="6"/>
      <c r="C91" s="6"/>
      <c r="D91" s="43"/>
      <c r="E91" s="7"/>
      <c r="F91" s="6"/>
      <c r="G91" s="34"/>
    </row>
    <row r="92" spans="1:7">
      <c r="A92" s="42"/>
      <c r="B92" s="6"/>
      <c r="C92" s="6"/>
      <c r="D92" s="43"/>
      <c r="E92" s="7"/>
      <c r="F92" s="6"/>
      <c r="G92" s="34"/>
    </row>
    <row r="93" spans="1:7">
      <c r="A93" s="42"/>
      <c r="B93" s="6"/>
      <c r="C93" s="6"/>
      <c r="D93" s="43"/>
      <c r="E93" s="7"/>
      <c r="F93" s="6"/>
      <c r="G93" s="34"/>
    </row>
    <row r="94" spans="1:7">
      <c r="A94" s="42"/>
      <c r="B94" s="6"/>
      <c r="C94" s="6"/>
      <c r="D94" s="43"/>
      <c r="E94" s="7"/>
      <c r="F94" s="6"/>
      <c r="G94" s="34"/>
    </row>
    <row r="95" spans="1:7">
      <c r="A95" s="42"/>
      <c r="B95" s="6"/>
      <c r="C95" s="6"/>
      <c r="D95" s="43"/>
      <c r="E95" s="7"/>
      <c r="F95" s="6"/>
      <c r="G95" s="34"/>
    </row>
    <row r="96" spans="1:7">
      <c r="A96" s="42"/>
      <c r="B96" s="6"/>
      <c r="C96" s="6"/>
      <c r="D96" s="43"/>
      <c r="E96" s="7"/>
      <c r="F96" s="6"/>
      <c r="G96" s="34"/>
    </row>
    <row r="97" spans="1:7">
      <c r="A97" s="42"/>
      <c r="B97" s="6"/>
      <c r="C97" s="6"/>
      <c r="D97" s="43"/>
      <c r="E97" s="7"/>
      <c r="F97" s="6"/>
      <c r="G97" s="34"/>
    </row>
    <row r="98" spans="1:7">
      <c r="A98" s="42"/>
      <c r="B98" s="6"/>
      <c r="C98" s="6"/>
      <c r="D98" s="43"/>
      <c r="E98" s="7"/>
      <c r="F98" s="6"/>
      <c r="G98" s="34"/>
    </row>
    <row r="99" spans="1:7">
      <c r="A99" s="42"/>
      <c r="B99" s="6"/>
      <c r="C99" s="6"/>
      <c r="D99" s="43"/>
      <c r="E99" s="7"/>
      <c r="F99" s="6"/>
      <c r="G99" s="34"/>
    </row>
    <row r="100" spans="1:7">
      <c r="A100" s="42"/>
      <c r="B100" s="6"/>
      <c r="C100" s="6"/>
      <c r="D100" s="43"/>
      <c r="E100" s="7"/>
      <c r="F100" s="6"/>
      <c r="G100" s="34"/>
    </row>
    <row r="101" spans="1:7">
      <c r="A101" s="42"/>
      <c r="B101" s="6"/>
      <c r="C101" s="6"/>
      <c r="D101" s="43"/>
      <c r="E101" s="7"/>
      <c r="F101" s="6"/>
      <c r="G101" s="34"/>
    </row>
    <row r="102" spans="1:7">
      <c r="A102" s="47"/>
      <c r="B102" s="48"/>
      <c r="C102" s="48"/>
      <c r="D102" s="49"/>
      <c r="E102" s="50"/>
      <c r="F102" s="48"/>
    </row>
    <row r="1048500" spans="1:15" s="10" customFormat="1">
      <c r="A1048500" s="14"/>
      <c r="D1048500" s="18"/>
      <c r="E1048500" s="11"/>
      <c r="K1048500" s="32"/>
      <c r="L1048500" s="6"/>
      <c r="M1048500" s="52"/>
      <c r="N1048500" s="6"/>
      <c r="O1048500" s="34"/>
    </row>
    <row r="1048501" spans="1:15" s="10" customFormat="1">
      <c r="A1048501" s="14"/>
      <c r="D1048501" s="18"/>
      <c r="E1048501" s="11"/>
      <c r="K1048501" s="32"/>
      <c r="L1048501" s="6"/>
      <c r="M1048501" s="52"/>
      <c r="N1048501" s="6"/>
      <c r="O1048501" s="34"/>
    </row>
    <row r="1048502" spans="1:15" s="10" customFormat="1">
      <c r="A1048502" s="14"/>
      <c r="D1048502" s="18"/>
      <c r="E1048502" s="11"/>
      <c r="K1048502" s="32"/>
      <c r="L1048502" s="6"/>
      <c r="M1048502" s="52"/>
      <c r="N1048502" s="6"/>
      <c r="O1048502" s="34"/>
    </row>
    <row r="1048503" spans="1:15" s="10" customFormat="1">
      <c r="A1048503" s="14"/>
      <c r="D1048503" s="18"/>
      <c r="E1048503" s="11"/>
      <c r="K1048503" s="32"/>
      <c r="L1048503" s="6"/>
      <c r="M1048503" s="52"/>
      <c r="N1048503" s="6"/>
      <c r="O1048503" s="34"/>
    </row>
    <row r="1048504" spans="1:15" s="10" customFormat="1">
      <c r="A1048504" s="14"/>
      <c r="D1048504" s="18"/>
      <c r="E1048504" s="11"/>
      <c r="K1048504" s="32"/>
      <c r="L1048504" s="6"/>
      <c r="M1048504" s="52"/>
      <c r="N1048504" s="6"/>
      <c r="O1048504" s="34"/>
    </row>
    <row r="1048505" spans="1:15" s="10" customFormat="1">
      <c r="A1048505" s="14"/>
      <c r="D1048505" s="18"/>
      <c r="E1048505" s="11"/>
      <c r="K1048505" s="32"/>
      <c r="L1048505" s="6"/>
      <c r="M1048505" s="52"/>
      <c r="N1048505" s="6"/>
      <c r="O1048505" s="34"/>
    </row>
  </sheetData>
  <mergeCells count="6">
    <mergeCell ref="M10:M11"/>
    <mergeCell ref="E10:F10"/>
    <mergeCell ref="A10:A11"/>
    <mergeCell ref="B10:B11"/>
    <mergeCell ref="C10:C11"/>
    <mergeCell ref="D10:D11"/>
  </mergeCells>
  <pageMargins left="0.75" right="0.75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G1048505"/>
  <sheetViews>
    <sheetView topLeftCell="A7" zoomScale="130" zoomScaleNormal="130" workbookViewId="0">
      <selection activeCell="T13" sqref="T13"/>
    </sheetView>
  </sheetViews>
  <sheetFormatPr defaultRowHeight="15"/>
  <cols>
    <col min="1" max="1" width="5.85546875" style="14" customWidth="1"/>
    <col min="2" max="2" width="7" style="10" customWidth="1"/>
    <col min="3" max="3" width="49.140625" style="10" customWidth="1"/>
    <col min="4" max="4" width="9.42578125" style="18" hidden="1" customWidth="1"/>
    <col min="5" max="5" width="7" style="11" customWidth="1"/>
    <col min="6" max="6" width="7.28515625" style="10" customWidth="1"/>
    <col min="7" max="7" width="13.28515625" style="10" hidden="1" customWidth="1"/>
    <col min="8" max="10" width="9.140625" style="10" hidden="1" customWidth="1"/>
    <col min="11" max="11" width="9.140625" style="32" hidden="1" customWidth="1"/>
    <col min="12" max="12" width="9.140625" style="6" hidden="1" customWidth="1"/>
    <col min="13" max="13" width="9.140625" style="52" customWidth="1"/>
    <col min="14" max="14" width="9.140625" style="6" hidden="1" customWidth="1"/>
    <col min="15" max="15" width="9.140625" style="34" hidden="1" customWidth="1"/>
    <col min="16" max="18" width="9.140625" style="10" hidden="1" customWidth="1"/>
    <col min="19" max="1021" width="9.140625" style="10" customWidth="1"/>
    <col min="1022" max="16384" width="9.140625" style="12"/>
  </cols>
  <sheetData>
    <row r="1" spans="1:1021" s="16" customFormat="1">
      <c r="A1" s="24" t="s">
        <v>145</v>
      </c>
      <c r="B1" s="24"/>
      <c r="C1" s="24"/>
      <c r="D1" s="26"/>
      <c r="E1" s="27"/>
      <c r="F1" s="24"/>
      <c r="G1" s="24"/>
      <c r="H1" s="24"/>
      <c r="I1" s="24"/>
      <c r="J1" s="24"/>
      <c r="K1" s="24"/>
      <c r="L1" s="24"/>
      <c r="M1" s="51"/>
      <c r="N1" s="24"/>
      <c r="O1" s="22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</row>
    <row r="2" spans="1:1021" s="16" customFormat="1">
      <c r="A2" s="24" t="s">
        <v>147</v>
      </c>
      <c r="B2" s="24"/>
      <c r="C2" s="24"/>
      <c r="D2" s="26"/>
      <c r="E2" s="27"/>
      <c r="F2" s="24"/>
      <c r="G2" s="24"/>
      <c r="H2" s="24"/>
      <c r="I2" s="24"/>
      <c r="J2" s="24"/>
      <c r="K2" s="24"/>
      <c r="L2" s="24"/>
      <c r="M2" s="51"/>
      <c r="N2" s="24"/>
      <c r="O2" s="22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  <c r="AMG2" s="15"/>
    </row>
    <row r="3" spans="1:1021" s="16" customFormat="1">
      <c r="A3" s="24"/>
      <c r="B3" s="24"/>
      <c r="C3" s="24"/>
      <c r="D3" s="26"/>
      <c r="E3" s="27"/>
      <c r="F3" s="24"/>
      <c r="G3" s="24"/>
      <c r="H3" s="24"/>
      <c r="I3" s="24"/>
      <c r="J3" s="24"/>
      <c r="K3" s="24"/>
      <c r="L3" s="24"/>
      <c r="M3" s="51"/>
      <c r="N3" s="24"/>
      <c r="O3" s="22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</row>
    <row r="4" spans="1:1021" s="16" customFormat="1">
      <c r="A4" s="24"/>
      <c r="B4" s="24"/>
      <c r="C4" s="25" t="s">
        <v>151</v>
      </c>
      <c r="D4" s="26"/>
      <c r="E4" s="27"/>
      <c r="F4" s="24"/>
      <c r="G4" s="24"/>
      <c r="H4" s="24"/>
      <c r="I4" s="24"/>
      <c r="J4" s="24"/>
      <c r="K4" s="24"/>
      <c r="L4" s="24"/>
      <c r="M4" s="51"/>
      <c r="N4" s="24"/>
      <c r="O4" s="22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</row>
    <row r="5" spans="1:1021" s="16" customFormat="1">
      <c r="A5" s="24"/>
      <c r="B5" s="24"/>
      <c r="C5" s="25" t="s">
        <v>133</v>
      </c>
      <c r="D5" s="26"/>
      <c r="E5" s="27"/>
      <c r="F5" s="24"/>
      <c r="G5" s="24"/>
      <c r="H5" s="24"/>
      <c r="I5" s="24"/>
      <c r="J5" s="24"/>
      <c r="K5" s="24"/>
      <c r="L5" s="24"/>
      <c r="M5" s="51"/>
      <c r="N5" s="24"/>
      <c r="O5" s="22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</row>
    <row r="6" spans="1:1021" s="16" customFormat="1">
      <c r="A6" s="24"/>
      <c r="B6" s="24"/>
      <c r="C6" s="24"/>
      <c r="D6" s="26"/>
      <c r="E6" s="27"/>
      <c r="F6" s="24"/>
      <c r="G6" s="24"/>
      <c r="H6" s="24"/>
      <c r="I6" s="24"/>
      <c r="J6" s="24"/>
      <c r="K6" s="24"/>
      <c r="L6" s="24"/>
      <c r="M6" s="51"/>
      <c r="N6" s="24"/>
      <c r="O6" s="22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</row>
    <row r="7" spans="1:1021" s="16" customFormat="1">
      <c r="A7" s="24" t="s">
        <v>148</v>
      </c>
      <c r="B7" s="24"/>
      <c r="C7" s="24"/>
      <c r="D7" s="26"/>
      <c r="E7" s="27"/>
      <c r="F7" s="24"/>
      <c r="G7" s="24"/>
      <c r="H7" s="24"/>
      <c r="I7" s="24"/>
      <c r="J7" s="24"/>
      <c r="K7" s="24"/>
      <c r="L7" s="24"/>
      <c r="M7" s="51"/>
      <c r="N7" s="24"/>
      <c r="O7" s="22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</row>
    <row r="8" spans="1:1021" s="16" customFormat="1">
      <c r="A8" s="28" t="s">
        <v>149</v>
      </c>
      <c r="B8" s="28"/>
      <c r="C8" s="28"/>
      <c r="D8" s="26"/>
      <c r="E8" s="27"/>
      <c r="F8" s="24"/>
      <c r="G8" s="24"/>
      <c r="H8" s="24"/>
      <c r="I8" s="24"/>
      <c r="J8" s="24"/>
      <c r="K8" s="24"/>
      <c r="L8" s="24"/>
      <c r="M8" s="51"/>
      <c r="N8" s="24"/>
      <c r="O8" s="22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  <c r="AMG8" s="15"/>
    </row>
    <row r="9" spans="1:1021" s="16" customFormat="1">
      <c r="A9" s="24"/>
      <c r="B9" s="24"/>
      <c r="C9" s="24"/>
      <c r="D9" s="26"/>
      <c r="E9" s="27"/>
      <c r="F9" s="24"/>
      <c r="G9" s="24"/>
      <c r="H9" s="24"/>
      <c r="I9" s="24"/>
      <c r="J9" s="24"/>
      <c r="K9" s="24"/>
      <c r="L9" s="24"/>
      <c r="M9" s="51"/>
      <c r="N9" s="24"/>
      <c r="O9" s="22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15"/>
      <c r="IZ9" s="15"/>
      <c r="JA9" s="15"/>
      <c r="JB9" s="15"/>
      <c r="JC9" s="15"/>
      <c r="JD9" s="15"/>
      <c r="JE9" s="15"/>
      <c r="JF9" s="15"/>
      <c r="JG9" s="15"/>
      <c r="JH9" s="15"/>
      <c r="JI9" s="15"/>
      <c r="JJ9" s="15"/>
      <c r="JK9" s="15"/>
      <c r="JL9" s="15"/>
      <c r="JM9" s="15"/>
      <c r="JN9" s="15"/>
      <c r="JO9" s="15"/>
      <c r="JP9" s="15"/>
      <c r="JQ9" s="15"/>
      <c r="JR9" s="15"/>
      <c r="JS9" s="15"/>
      <c r="JT9" s="15"/>
      <c r="JU9" s="15"/>
      <c r="JV9" s="15"/>
      <c r="JW9" s="15"/>
      <c r="JX9" s="15"/>
      <c r="JY9" s="15"/>
      <c r="JZ9" s="15"/>
      <c r="KA9" s="15"/>
      <c r="KB9" s="15"/>
      <c r="KC9" s="15"/>
      <c r="KD9" s="15"/>
      <c r="KE9" s="15"/>
      <c r="KF9" s="15"/>
      <c r="KG9" s="15"/>
      <c r="KH9" s="15"/>
      <c r="KI9" s="15"/>
      <c r="KJ9" s="15"/>
      <c r="KK9" s="15"/>
      <c r="KL9" s="15"/>
      <c r="KM9" s="15"/>
      <c r="KN9" s="15"/>
      <c r="KO9" s="15"/>
      <c r="KP9" s="15"/>
      <c r="KQ9" s="15"/>
      <c r="KR9" s="15"/>
      <c r="KS9" s="15"/>
      <c r="KT9" s="15"/>
      <c r="KU9" s="15"/>
      <c r="KV9" s="15"/>
      <c r="KW9" s="15"/>
      <c r="KX9" s="15"/>
      <c r="KY9" s="15"/>
      <c r="KZ9" s="15"/>
      <c r="LA9" s="15"/>
      <c r="LB9" s="15"/>
      <c r="LC9" s="15"/>
      <c r="LD9" s="15"/>
      <c r="LE9" s="15"/>
      <c r="LF9" s="15"/>
      <c r="LG9" s="15"/>
      <c r="LH9" s="15"/>
      <c r="LI9" s="15"/>
      <c r="LJ9" s="15"/>
      <c r="LK9" s="15"/>
      <c r="LL9" s="15"/>
      <c r="LM9" s="15"/>
      <c r="LN9" s="15"/>
      <c r="LO9" s="15"/>
      <c r="LP9" s="15"/>
      <c r="LQ9" s="15"/>
      <c r="LR9" s="15"/>
      <c r="LS9" s="15"/>
      <c r="LT9" s="15"/>
      <c r="LU9" s="15"/>
      <c r="LV9" s="15"/>
      <c r="LW9" s="15"/>
      <c r="LX9" s="15"/>
      <c r="LY9" s="15"/>
      <c r="LZ9" s="15"/>
      <c r="MA9" s="15"/>
      <c r="MB9" s="15"/>
      <c r="MC9" s="15"/>
      <c r="MD9" s="15"/>
      <c r="ME9" s="15"/>
      <c r="MF9" s="15"/>
      <c r="MG9" s="15"/>
      <c r="MH9" s="15"/>
      <c r="MI9" s="15"/>
      <c r="MJ9" s="15"/>
      <c r="MK9" s="15"/>
      <c r="ML9" s="15"/>
      <c r="MM9" s="15"/>
      <c r="MN9" s="15"/>
      <c r="MO9" s="15"/>
      <c r="MP9" s="15"/>
      <c r="MQ9" s="15"/>
      <c r="MR9" s="15"/>
      <c r="MS9" s="15"/>
      <c r="MT9" s="15"/>
      <c r="MU9" s="15"/>
      <c r="MV9" s="15"/>
      <c r="MW9" s="15"/>
      <c r="MX9" s="15"/>
      <c r="MY9" s="15"/>
      <c r="MZ9" s="15"/>
      <c r="NA9" s="15"/>
      <c r="NB9" s="15"/>
      <c r="NC9" s="15"/>
      <c r="ND9" s="15"/>
      <c r="NE9" s="15"/>
      <c r="NF9" s="15"/>
      <c r="NG9" s="15"/>
      <c r="NH9" s="15"/>
      <c r="NI9" s="15"/>
      <c r="NJ9" s="15"/>
      <c r="NK9" s="15"/>
      <c r="NL9" s="15"/>
      <c r="NM9" s="15"/>
      <c r="NN9" s="15"/>
      <c r="NO9" s="15"/>
      <c r="NP9" s="15"/>
      <c r="NQ9" s="15"/>
      <c r="NR9" s="15"/>
      <c r="NS9" s="15"/>
      <c r="NT9" s="15"/>
      <c r="NU9" s="15"/>
      <c r="NV9" s="15"/>
      <c r="NW9" s="15"/>
      <c r="NX9" s="15"/>
      <c r="NY9" s="15"/>
      <c r="NZ9" s="15"/>
      <c r="OA9" s="15"/>
      <c r="OB9" s="15"/>
      <c r="OC9" s="15"/>
      <c r="OD9" s="15"/>
      <c r="OE9" s="15"/>
      <c r="OF9" s="15"/>
      <c r="OG9" s="15"/>
      <c r="OH9" s="15"/>
      <c r="OI9" s="15"/>
      <c r="OJ9" s="15"/>
      <c r="OK9" s="15"/>
      <c r="OL9" s="15"/>
      <c r="OM9" s="15"/>
      <c r="ON9" s="15"/>
      <c r="OO9" s="15"/>
      <c r="OP9" s="15"/>
      <c r="OQ9" s="15"/>
      <c r="OR9" s="15"/>
      <c r="OS9" s="15"/>
      <c r="OT9" s="15"/>
      <c r="OU9" s="15"/>
      <c r="OV9" s="15"/>
      <c r="OW9" s="15"/>
      <c r="OX9" s="15"/>
      <c r="OY9" s="15"/>
      <c r="OZ9" s="15"/>
      <c r="PA9" s="15"/>
      <c r="PB9" s="15"/>
      <c r="PC9" s="15"/>
      <c r="PD9" s="15"/>
      <c r="PE9" s="15"/>
      <c r="PF9" s="15"/>
      <c r="PG9" s="15"/>
      <c r="PH9" s="15"/>
      <c r="PI9" s="15"/>
      <c r="PJ9" s="15"/>
      <c r="PK9" s="15"/>
      <c r="PL9" s="15"/>
      <c r="PM9" s="15"/>
      <c r="PN9" s="15"/>
      <c r="PO9" s="15"/>
      <c r="PP9" s="15"/>
      <c r="PQ9" s="15"/>
      <c r="PR9" s="15"/>
      <c r="PS9" s="15"/>
      <c r="PT9" s="15"/>
      <c r="PU9" s="15"/>
      <c r="PV9" s="15"/>
      <c r="PW9" s="15"/>
      <c r="PX9" s="15"/>
      <c r="PY9" s="15"/>
      <c r="PZ9" s="15"/>
      <c r="QA9" s="15"/>
      <c r="QB9" s="15"/>
      <c r="QC9" s="15"/>
      <c r="QD9" s="15"/>
      <c r="QE9" s="15"/>
      <c r="QF9" s="15"/>
      <c r="QG9" s="15"/>
      <c r="QH9" s="15"/>
      <c r="QI9" s="15"/>
      <c r="QJ9" s="15"/>
      <c r="QK9" s="15"/>
      <c r="QL9" s="15"/>
      <c r="QM9" s="15"/>
      <c r="QN9" s="15"/>
      <c r="QO9" s="15"/>
      <c r="QP9" s="15"/>
      <c r="QQ9" s="15"/>
      <c r="QR9" s="15"/>
      <c r="QS9" s="15"/>
      <c r="QT9" s="15"/>
      <c r="QU9" s="15"/>
      <c r="QV9" s="15"/>
      <c r="QW9" s="15"/>
      <c r="QX9" s="15"/>
      <c r="QY9" s="15"/>
      <c r="QZ9" s="15"/>
      <c r="RA9" s="15"/>
      <c r="RB9" s="15"/>
      <c r="RC9" s="15"/>
      <c r="RD9" s="15"/>
      <c r="RE9" s="15"/>
      <c r="RF9" s="15"/>
      <c r="RG9" s="15"/>
      <c r="RH9" s="15"/>
      <c r="RI9" s="15"/>
      <c r="RJ9" s="15"/>
      <c r="RK9" s="15"/>
      <c r="RL9" s="15"/>
      <c r="RM9" s="15"/>
      <c r="RN9" s="15"/>
      <c r="RO9" s="15"/>
      <c r="RP9" s="15"/>
      <c r="RQ9" s="15"/>
      <c r="RR9" s="15"/>
      <c r="RS9" s="15"/>
      <c r="RT9" s="15"/>
      <c r="RU9" s="15"/>
      <c r="RV9" s="15"/>
      <c r="RW9" s="15"/>
      <c r="RX9" s="15"/>
      <c r="RY9" s="15"/>
      <c r="RZ9" s="15"/>
      <c r="SA9" s="15"/>
      <c r="SB9" s="15"/>
      <c r="SC9" s="15"/>
      <c r="SD9" s="15"/>
      <c r="SE9" s="15"/>
      <c r="SF9" s="15"/>
      <c r="SG9" s="15"/>
      <c r="SH9" s="15"/>
      <c r="SI9" s="15"/>
      <c r="SJ9" s="15"/>
      <c r="SK9" s="15"/>
      <c r="SL9" s="15"/>
      <c r="SM9" s="15"/>
      <c r="SN9" s="15"/>
      <c r="SO9" s="15"/>
      <c r="SP9" s="15"/>
      <c r="SQ9" s="15"/>
      <c r="SR9" s="15"/>
      <c r="SS9" s="15"/>
      <c r="ST9" s="15"/>
      <c r="SU9" s="15"/>
      <c r="SV9" s="15"/>
      <c r="SW9" s="15"/>
      <c r="SX9" s="15"/>
      <c r="SY9" s="15"/>
      <c r="SZ9" s="15"/>
      <c r="TA9" s="15"/>
      <c r="TB9" s="15"/>
      <c r="TC9" s="15"/>
      <c r="TD9" s="15"/>
      <c r="TE9" s="15"/>
      <c r="TF9" s="15"/>
      <c r="TG9" s="15"/>
      <c r="TH9" s="15"/>
      <c r="TI9" s="15"/>
      <c r="TJ9" s="15"/>
      <c r="TK9" s="15"/>
      <c r="TL9" s="15"/>
      <c r="TM9" s="15"/>
      <c r="TN9" s="15"/>
      <c r="TO9" s="15"/>
      <c r="TP9" s="15"/>
      <c r="TQ9" s="15"/>
      <c r="TR9" s="15"/>
      <c r="TS9" s="15"/>
      <c r="TT9" s="15"/>
      <c r="TU9" s="15"/>
      <c r="TV9" s="15"/>
      <c r="TW9" s="15"/>
      <c r="TX9" s="15"/>
      <c r="TY9" s="15"/>
      <c r="TZ9" s="15"/>
      <c r="UA9" s="15"/>
      <c r="UB9" s="15"/>
      <c r="UC9" s="15"/>
      <c r="UD9" s="15"/>
      <c r="UE9" s="15"/>
      <c r="UF9" s="15"/>
      <c r="UG9" s="15"/>
      <c r="UH9" s="15"/>
      <c r="UI9" s="15"/>
      <c r="UJ9" s="15"/>
      <c r="UK9" s="15"/>
      <c r="UL9" s="15"/>
      <c r="UM9" s="15"/>
      <c r="UN9" s="15"/>
      <c r="UO9" s="15"/>
      <c r="UP9" s="15"/>
      <c r="UQ9" s="15"/>
      <c r="UR9" s="15"/>
      <c r="US9" s="15"/>
      <c r="UT9" s="15"/>
      <c r="UU9" s="15"/>
      <c r="UV9" s="15"/>
      <c r="UW9" s="15"/>
      <c r="UX9" s="15"/>
      <c r="UY9" s="15"/>
      <c r="UZ9" s="15"/>
      <c r="VA9" s="15"/>
      <c r="VB9" s="15"/>
      <c r="VC9" s="15"/>
      <c r="VD9" s="15"/>
      <c r="VE9" s="15"/>
      <c r="VF9" s="15"/>
      <c r="VG9" s="15"/>
      <c r="VH9" s="15"/>
      <c r="VI9" s="15"/>
      <c r="VJ9" s="15"/>
      <c r="VK9" s="15"/>
      <c r="VL9" s="15"/>
      <c r="VM9" s="15"/>
      <c r="VN9" s="15"/>
      <c r="VO9" s="15"/>
      <c r="VP9" s="15"/>
      <c r="VQ9" s="15"/>
      <c r="VR9" s="15"/>
      <c r="VS9" s="15"/>
      <c r="VT9" s="15"/>
      <c r="VU9" s="15"/>
      <c r="VV9" s="15"/>
      <c r="VW9" s="15"/>
      <c r="VX9" s="15"/>
      <c r="VY9" s="15"/>
      <c r="VZ9" s="15"/>
      <c r="WA9" s="15"/>
      <c r="WB9" s="15"/>
      <c r="WC9" s="15"/>
      <c r="WD9" s="15"/>
      <c r="WE9" s="15"/>
      <c r="WF9" s="15"/>
      <c r="WG9" s="15"/>
      <c r="WH9" s="15"/>
      <c r="WI9" s="15"/>
      <c r="WJ9" s="15"/>
      <c r="WK9" s="15"/>
      <c r="WL9" s="15"/>
      <c r="WM9" s="15"/>
      <c r="WN9" s="15"/>
      <c r="WO9" s="15"/>
      <c r="WP9" s="15"/>
      <c r="WQ9" s="15"/>
      <c r="WR9" s="15"/>
      <c r="WS9" s="15"/>
      <c r="WT9" s="15"/>
      <c r="WU9" s="15"/>
      <c r="WV9" s="15"/>
      <c r="WW9" s="15"/>
      <c r="WX9" s="15"/>
      <c r="WY9" s="15"/>
      <c r="WZ9" s="15"/>
      <c r="XA9" s="15"/>
      <c r="XB9" s="15"/>
      <c r="XC9" s="15"/>
      <c r="XD9" s="15"/>
      <c r="XE9" s="15"/>
      <c r="XF9" s="15"/>
      <c r="XG9" s="15"/>
      <c r="XH9" s="15"/>
      <c r="XI9" s="15"/>
      <c r="XJ9" s="15"/>
      <c r="XK9" s="15"/>
      <c r="XL9" s="15"/>
      <c r="XM9" s="15"/>
      <c r="XN9" s="15"/>
      <c r="XO9" s="15"/>
      <c r="XP9" s="15"/>
      <c r="XQ9" s="15"/>
      <c r="XR9" s="15"/>
      <c r="XS9" s="15"/>
      <c r="XT9" s="15"/>
      <c r="XU9" s="15"/>
      <c r="XV9" s="15"/>
      <c r="XW9" s="15"/>
      <c r="XX9" s="15"/>
      <c r="XY9" s="15"/>
      <c r="XZ9" s="15"/>
      <c r="YA9" s="15"/>
      <c r="YB9" s="15"/>
      <c r="YC9" s="15"/>
      <c r="YD9" s="15"/>
      <c r="YE9" s="15"/>
      <c r="YF9" s="15"/>
      <c r="YG9" s="15"/>
      <c r="YH9" s="15"/>
      <c r="YI9" s="15"/>
      <c r="YJ9" s="15"/>
      <c r="YK9" s="15"/>
      <c r="YL9" s="15"/>
      <c r="YM9" s="15"/>
      <c r="YN9" s="15"/>
      <c r="YO9" s="15"/>
      <c r="YP9" s="15"/>
      <c r="YQ9" s="15"/>
      <c r="YR9" s="15"/>
      <c r="YS9" s="15"/>
      <c r="YT9" s="15"/>
      <c r="YU9" s="15"/>
      <c r="YV9" s="15"/>
      <c r="YW9" s="15"/>
      <c r="YX9" s="15"/>
      <c r="YY9" s="15"/>
      <c r="YZ9" s="15"/>
      <c r="ZA9" s="15"/>
      <c r="ZB9" s="15"/>
      <c r="ZC9" s="15"/>
      <c r="ZD9" s="15"/>
      <c r="ZE9" s="15"/>
      <c r="ZF9" s="15"/>
      <c r="ZG9" s="15"/>
      <c r="ZH9" s="15"/>
      <c r="ZI9" s="15"/>
      <c r="ZJ9" s="15"/>
      <c r="ZK9" s="15"/>
      <c r="ZL9" s="15"/>
      <c r="ZM9" s="15"/>
      <c r="ZN9" s="15"/>
      <c r="ZO9" s="15"/>
      <c r="ZP9" s="15"/>
      <c r="ZQ9" s="15"/>
      <c r="ZR9" s="15"/>
      <c r="ZS9" s="15"/>
      <c r="ZT9" s="15"/>
      <c r="ZU9" s="15"/>
      <c r="ZV9" s="15"/>
      <c r="ZW9" s="15"/>
      <c r="ZX9" s="15"/>
      <c r="ZY9" s="15"/>
      <c r="ZZ9" s="15"/>
      <c r="AAA9" s="15"/>
      <c r="AAB9" s="15"/>
      <c r="AAC9" s="15"/>
      <c r="AAD9" s="15"/>
      <c r="AAE9" s="15"/>
      <c r="AAF9" s="15"/>
      <c r="AAG9" s="15"/>
      <c r="AAH9" s="15"/>
      <c r="AAI9" s="15"/>
      <c r="AAJ9" s="15"/>
      <c r="AAK9" s="15"/>
      <c r="AAL9" s="15"/>
      <c r="AAM9" s="15"/>
      <c r="AAN9" s="15"/>
      <c r="AAO9" s="15"/>
      <c r="AAP9" s="15"/>
      <c r="AAQ9" s="15"/>
      <c r="AAR9" s="15"/>
      <c r="AAS9" s="15"/>
      <c r="AAT9" s="15"/>
      <c r="AAU9" s="15"/>
      <c r="AAV9" s="15"/>
      <c r="AAW9" s="15"/>
      <c r="AAX9" s="15"/>
      <c r="AAY9" s="15"/>
      <c r="AAZ9" s="15"/>
      <c r="ABA9" s="15"/>
      <c r="ABB9" s="15"/>
      <c r="ABC9" s="15"/>
      <c r="ABD9" s="15"/>
      <c r="ABE9" s="15"/>
      <c r="ABF9" s="15"/>
      <c r="ABG9" s="15"/>
      <c r="ABH9" s="15"/>
      <c r="ABI9" s="15"/>
      <c r="ABJ9" s="15"/>
      <c r="ABK9" s="15"/>
      <c r="ABL9" s="15"/>
      <c r="ABM9" s="15"/>
      <c r="ABN9" s="15"/>
      <c r="ABO9" s="15"/>
      <c r="ABP9" s="15"/>
      <c r="ABQ9" s="15"/>
      <c r="ABR9" s="15"/>
      <c r="ABS9" s="15"/>
      <c r="ABT9" s="15"/>
      <c r="ABU9" s="15"/>
      <c r="ABV9" s="15"/>
      <c r="ABW9" s="15"/>
      <c r="ABX9" s="15"/>
      <c r="ABY9" s="15"/>
      <c r="ABZ9" s="15"/>
      <c r="ACA9" s="15"/>
      <c r="ACB9" s="15"/>
      <c r="ACC9" s="15"/>
      <c r="ACD9" s="15"/>
      <c r="ACE9" s="15"/>
      <c r="ACF9" s="15"/>
      <c r="ACG9" s="15"/>
      <c r="ACH9" s="15"/>
      <c r="ACI9" s="15"/>
      <c r="ACJ9" s="15"/>
      <c r="ACK9" s="15"/>
      <c r="ACL9" s="15"/>
      <c r="ACM9" s="15"/>
      <c r="ACN9" s="15"/>
      <c r="ACO9" s="15"/>
      <c r="ACP9" s="15"/>
      <c r="ACQ9" s="15"/>
      <c r="ACR9" s="15"/>
      <c r="ACS9" s="15"/>
      <c r="ACT9" s="15"/>
      <c r="ACU9" s="15"/>
      <c r="ACV9" s="15"/>
      <c r="ACW9" s="15"/>
      <c r="ACX9" s="15"/>
      <c r="ACY9" s="15"/>
      <c r="ACZ9" s="15"/>
      <c r="ADA9" s="15"/>
      <c r="ADB9" s="15"/>
      <c r="ADC9" s="15"/>
      <c r="ADD9" s="15"/>
      <c r="ADE9" s="15"/>
      <c r="ADF9" s="15"/>
      <c r="ADG9" s="15"/>
      <c r="ADH9" s="15"/>
      <c r="ADI9" s="15"/>
      <c r="ADJ9" s="15"/>
      <c r="ADK9" s="15"/>
      <c r="ADL9" s="15"/>
      <c r="ADM9" s="15"/>
      <c r="ADN9" s="15"/>
      <c r="ADO9" s="15"/>
      <c r="ADP9" s="15"/>
      <c r="ADQ9" s="15"/>
      <c r="ADR9" s="15"/>
      <c r="ADS9" s="15"/>
      <c r="ADT9" s="15"/>
      <c r="ADU9" s="15"/>
      <c r="ADV9" s="15"/>
      <c r="ADW9" s="15"/>
      <c r="ADX9" s="15"/>
      <c r="ADY9" s="15"/>
      <c r="ADZ9" s="15"/>
      <c r="AEA9" s="15"/>
      <c r="AEB9" s="15"/>
      <c r="AEC9" s="15"/>
      <c r="AED9" s="15"/>
      <c r="AEE9" s="15"/>
      <c r="AEF9" s="15"/>
      <c r="AEG9" s="15"/>
      <c r="AEH9" s="15"/>
      <c r="AEI9" s="15"/>
      <c r="AEJ9" s="15"/>
      <c r="AEK9" s="15"/>
      <c r="AEL9" s="15"/>
      <c r="AEM9" s="15"/>
      <c r="AEN9" s="15"/>
      <c r="AEO9" s="15"/>
      <c r="AEP9" s="15"/>
      <c r="AEQ9" s="15"/>
      <c r="AER9" s="15"/>
      <c r="AES9" s="15"/>
      <c r="AET9" s="15"/>
      <c r="AEU9" s="15"/>
      <c r="AEV9" s="15"/>
      <c r="AEW9" s="15"/>
      <c r="AEX9" s="15"/>
      <c r="AEY9" s="15"/>
      <c r="AEZ9" s="15"/>
      <c r="AFA9" s="15"/>
      <c r="AFB9" s="15"/>
      <c r="AFC9" s="15"/>
      <c r="AFD9" s="15"/>
      <c r="AFE9" s="15"/>
      <c r="AFF9" s="15"/>
      <c r="AFG9" s="15"/>
      <c r="AFH9" s="15"/>
      <c r="AFI9" s="15"/>
      <c r="AFJ9" s="15"/>
      <c r="AFK9" s="15"/>
      <c r="AFL9" s="15"/>
      <c r="AFM9" s="15"/>
      <c r="AFN9" s="15"/>
      <c r="AFO9" s="15"/>
      <c r="AFP9" s="15"/>
      <c r="AFQ9" s="15"/>
      <c r="AFR9" s="15"/>
      <c r="AFS9" s="15"/>
      <c r="AFT9" s="15"/>
      <c r="AFU9" s="15"/>
      <c r="AFV9" s="15"/>
      <c r="AFW9" s="15"/>
      <c r="AFX9" s="15"/>
      <c r="AFY9" s="15"/>
      <c r="AFZ9" s="15"/>
      <c r="AGA9" s="15"/>
      <c r="AGB9" s="15"/>
      <c r="AGC9" s="15"/>
      <c r="AGD9" s="15"/>
      <c r="AGE9" s="15"/>
      <c r="AGF9" s="15"/>
      <c r="AGG9" s="15"/>
      <c r="AGH9" s="15"/>
      <c r="AGI9" s="15"/>
      <c r="AGJ9" s="15"/>
      <c r="AGK9" s="15"/>
      <c r="AGL9" s="15"/>
      <c r="AGM9" s="15"/>
      <c r="AGN9" s="15"/>
      <c r="AGO9" s="15"/>
      <c r="AGP9" s="15"/>
      <c r="AGQ9" s="15"/>
      <c r="AGR9" s="15"/>
      <c r="AGS9" s="15"/>
      <c r="AGT9" s="15"/>
      <c r="AGU9" s="15"/>
      <c r="AGV9" s="15"/>
      <c r="AGW9" s="15"/>
      <c r="AGX9" s="15"/>
      <c r="AGY9" s="15"/>
      <c r="AGZ9" s="15"/>
      <c r="AHA9" s="15"/>
      <c r="AHB9" s="15"/>
      <c r="AHC9" s="15"/>
      <c r="AHD9" s="15"/>
      <c r="AHE9" s="15"/>
      <c r="AHF9" s="15"/>
      <c r="AHG9" s="15"/>
      <c r="AHH9" s="15"/>
      <c r="AHI9" s="15"/>
      <c r="AHJ9" s="15"/>
      <c r="AHK9" s="15"/>
      <c r="AHL9" s="15"/>
      <c r="AHM9" s="15"/>
      <c r="AHN9" s="15"/>
      <c r="AHO9" s="15"/>
      <c r="AHP9" s="15"/>
      <c r="AHQ9" s="15"/>
      <c r="AHR9" s="15"/>
      <c r="AHS9" s="15"/>
      <c r="AHT9" s="15"/>
      <c r="AHU9" s="15"/>
      <c r="AHV9" s="15"/>
      <c r="AHW9" s="15"/>
      <c r="AHX9" s="15"/>
      <c r="AHY9" s="15"/>
      <c r="AHZ9" s="15"/>
      <c r="AIA9" s="15"/>
      <c r="AIB9" s="15"/>
      <c r="AIC9" s="15"/>
      <c r="AID9" s="15"/>
      <c r="AIE9" s="15"/>
      <c r="AIF9" s="15"/>
      <c r="AIG9" s="15"/>
      <c r="AIH9" s="15"/>
      <c r="AII9" s="15"/>
      <c r="AIJ9" s="15"/>
      <c r="AIK9" s="15"/>
      <c r="AIL9" s="15"/>
      <c r="AIM9" s="15"/>
      <c r="AIN9" s="15"/>
      <c r="AIO9" s="15"/>
      <c r="AIP9" s="15"/>
      <c r="AIQ9" s="15"/>
      <c r="AIR9" s="15"/>
      <c r="AIS9" s="15"/>
      <c r="AIT9" s="15"/>
      <c r="AIU9" s="15"/>
      <c r="AIV9" s="15"/>
      <c r="AIW9" s="15"/>
      <c r="AIX9" s="15"/>
      <c r="AIY9" s="15"/>
      <c r="AIZ9" s="15"/>
      <c r="AJA9" s="15"/>
      <c r="AJB9" s="15"/>
      <c r="AJC9" s="15"/>
      <c r="AJD9" s="15"/>
      <c r="AJE9" s="15"/>
      <c r="AJF9" s="15"/>
      <c r="AJG9" s="15"/>
      <c r="AJH9" s="15"/>
      <c r="AJI9" s="15"/>
      <c r="AJJ9" s="15"/>
      <c r="AJK9" s="15"/>
      <c r="AJL9" s="15"/>
      <c r="AJM9" s="15"/>
      <c r="AJN9" s="15"/>
      <c r="AJO9" s="15"/>
      <c r="AJP9" s="15"/>
      <c r="AJQ9" s="15"/>
      <c r="AJR9" s="15"/>
      <c r="AJS9" s="15"/>
      <c r="AJT9" s="15"/>
      <c r="AJU9" s="15"/>
      <c r="AJV9" s="15"/>
      <c r="AJW9" s="15"/>
      <c r="AJX9" s="15"/>
      <c r="AJY9" s="15"/>
      <c r="AJZ9" s="15"/>
      <c r="AKA9" s="15"/>
      <c r="AKB9" s="15"/>
      <c r="AKC9" s="15"/>
      <c r="AKD9" s="15"/>
      <c r="AKE9" s="15"/>
      <c r="AKF9" s="15"/>
      <c r="AKG9" s="15"/>
      <c r="AKH9" s="15"/>
      <c r="AKI9" s="15"/>
      <c r="AKJ9" s="15"/>
      <c r="AKK9" s="15"/>
      <c r="AKL9" s="15"/>
      <c r="AKM9" s="15"/>
      <c r="AKN9" s="15"/>
      <c r="AKO9" s="15"/>
      <c r="AKP9" s="15"/>
      <c r="AKQ9" s="15"/>
      <c r="AKR9" s="15"/>
      <c r="AKS9" s="15"/>
      <c r="AKT9" s="15"/>
      <c r="AKU9" s="15"/>
      <c r="AKV9" s="15"/>
      <c r="AKW9" s="15"/>
      <c r="AKX9" s="15"/>
      <c r="AKY9" s="15"/>
      <c r="AKZ9" s="15"/>
      <c r="ALA9" s="15"/>
      <c r="ALB9" s="15"/>
      <c r="ALC9" s="15"/>
      <c r="ALD9" s="15"/>
      <c r="ALE9" s="15"/>
      <c r="ALF9" s="15"/>
      <c r="ALG9" s="15"/>
      <c r="ALH9" s="15"/>
      <c r="ALI9" s="15"/>
      <c r="ALJ9" s="15"/>
      <c r="ALK9" s="15"/>
      <c r="ALL9" s="15"/>
      <c r="ALM9" s="15"/>
      <c r="ALN9" s="15"/>
      <c r="ALO9" s="15"/>
      <c r="ALP9" s="15"/>
      <c r="ALQ9" s="15"/>
      <c r="ALR9" s="15"/>
      <c r="ALS9" s="15"/>
      <c r="ALT9" s="15"/>
      <c r="ALU9" s="15"/>
      <c r="ALV9" s="15"/>
      <c r="ALW9" s="15"/>
      <c r="ALX9" s="15"/>
      <c r="ALY9" s="15"/>
      <c r="ALZ9" s="15"/>
      <c r="AMA9" s="15"/>
      <c r="AMB9" s="15"/>
      <c r="AMC9" s="15"/>
      <c r="AMD9" s="15"/>
      <c r="AME9" s="15"/>
      <c r="AMF9" s="15"/>
      <c r="AMG9" s="15"/>
    </row>
    <row r="10" spans="1:1021" s="16" customFormat="1">
      <c r="A10" s="66" t="s">
        <v>146</v>
      </c>
      <c r="B10" s="66" t="s">
        <v>136</v>
      </c>
      <c r="C10" s="68" t="s">
        <v>137</v>
      </c>
      <c r="D10" s="70" t="s">
        <v>138</v>
      </c>
      <c r="E10" s="64" t="s">
        <v>139</v>
      </c>
      <c r="F10" s="65"/>
      <c r="G10" s="23"/>
      <c r="H10" s="23"/>
      <c r="I10" s="23"/>
      <c r="J10" s="23"/>
      <c r="K10" s="29"/>
      <c r="L10" s="24"/>
      <c r="M10" s="62" t="s">
        <v>138</v>
      </c>
      <c r="N10" s="24"/>
      <c r="O10" s="22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  <c r="IW10" s="15"/>
      <c r="IX10" s="15"/>
      <c r="IY10" s="15"/>
      <c r="IZ10" s="15"/>
      <c r="JA10" s="15"/>
      <c r="JB10" s="15"/>
      <c r="JC10" s="15"/>
      <c r="JD10" s="15"/>
      <c r="JE10" s="15"/>
      <c r="JF10" s="15"/>
      <c r="JG10" s="15"/>
      <c r="JH10" s="15"/>
      <c r="JI10" s="15"/>
      <c r="JJ10" s="15"/>
      <c r="JK10" s="15"/>
      <c r="JL10" s="15"/>
      <c r="JM10" s="15"/>
      <c r="JN10" s="15"/>
      <c r="JO10" s="15"/>
      <c r="JP10" s="15"/>
      <c r="JQ10" s="15"/>
      <c r="JR10" s="15"/>
      <c r="JS10" s="15"/>
      <c r="JT10" s="15"/>
      <c r="JU10" s="15"/>
      <c r="JV10" s="15"/>
      <c r="JW10" s="15"/>
      <c r="JX10" s="15"/>
      <c r="JY10" s="15"/>
      <c r="JZ10" s="15"/>
      <c r="KA10" s="15"/>
      <c r="KB10" s="15"/>
      <c r="KC10" s="15"/>
      <c r="KD10" s="15"/>
      <c r="KE10" s="15"/>
      <c r="KF10" s="15"/>
      <c r="KG10" s="15"/>
      <c r="KH10" s="15"/>
      <c r="KI10" s="15"/>
      <c r="KJ10" s="15"/>
      <c r="KK10" s="15"/>
      <c r="KL10" s="15"/>
      <c r="KM10" s="15"/>
      <c r="KN10" s="15"/>
      <c r="KO10" s="15"/>
      <c r="KP10" s="15"/>
      <c r="KQ10" s="15"/>
      <c r="KR10" s="15"/>
      <c r="KS10" s="15"/>
      <c r="KT10" s="15"/>
      <c r="KU10" s="15"/>
      <c r="KV10" s="15"/>
      <c r="KW10" s="15"/>
      <c r="KX10" s="15"/>
      <c r="KY10" s="15"/>
      <c r="KZ10" s="15"/>
      <c r="LA10" s="15"/>
      <c r="LB10" s="15"/>
      <c r="LC10" s="15"/>
      <c r="LD10" s="15"/>
      <c r="LE10" s="15"/>
      <c r="LF10" s="15"/>
      <c r="LG10" s="15"/>
      <c r="LH10" s="15"/>
      <c r="LI10" s="15"/>
      <c r="LJ10" s="15"/>
      <c r="LK10" s="15"/>
      <c r="LL10" s="15"/>
      <c r="LM10" s="15"/>
      <c r="LN10" s="15"/>
      <c r="LO10" s="15"/>
      <c r="LP10" s="15"/>
      <c r="LQ10" s="15"/>
      <c r="LR10" s="15"/>
      <c r="LS10" s="15"/>
      <c r="LT10" s="15"/>
      <c r="LU10" s="15"/>
      <c r="LV10" s="15"/>
      <c r="LW10" s="15"/>
      <c r="LX10" s="15"/>
      <c r="LY10" s="15"/>
      <c r="LZ10" s="15"/>
      <c r="MA10" s="15"/>
      <c r="MB10" s="15"/>
      <c r="MC10" s="15"/>
      <c r="MD10" s="15"/>
      <c r="ME10" s="15"/>
      <c r="MF10" s="15"/>
      <c r="MG10" s="15"/>
      <c r="MH10" s="15"/>
      <c r="MI10" s="15"/>
      <c r="MJ10" s="15"/>
      <c r="MK10" s="15"/>
      <c r="ML10" s="15"/>
      <c r="MM10" s="15"/>
      <c r="MN10" s="15"/>
      <c r="MO10" s="15"/>
      <c r="MP10" s="15"/>
      <c r="MQ10" s="15"/>
      <c r="MR10" s="15"/>
      <c r="MS10" s="15"/>
      <c r="MT10" s="15"/>
      <c r="MU10" s="15"/>
      <c r="MV10" s="15"/>
      <c r="MW10" s="15"/>
      <c r="MX10" s="15"/>
      <c r="MY10" s="15"/>
      <c r="MZ10" s="15"/>
      <c r="NA10" s="15"/>
      <c r="NB10" s="15"/>
      <c r="NC10" s="15"/>
      <c r="ND10" s="15"/>
      <c r="NE10" s="15"/>
      <c r="NF10" s="15"/>
      <c r="NG10" s="15"/>
      <c r="NH10" s="15"/>
      <c r="NI10" s="15"/>
      <c r="NJ10" s="15"/>
      <c r="NK10" s="15"/>
      <c r="NL10" s="15"/>
      <c r="NM10" s="15"/>
      <c r="NN10" s="15"/>
      <c r="NO10" s="15"/>
      <c r="NP10" s="15"/>
      <c r="NQ10" s="15"/>
      <c r="NR10" s="15"/>
      <c r="NS10" s="15"/>
      <c r="NT10" s="15"/>
      <c r="NU10" s="15"/>
      <c r="NV10" s="15"/>
      <c r="NW10" s="15"/>
      <c r="NX10" s="15"/>
      <c r="NY10" s="15"/>
      <c r="NZ10" s="15"/>
      <c r="OA10" s="15"/>
      <c r="OB10" s="15"/>
      <c r="OC10" s="15"/>
      <c r="OD10" s="15"/>
      <c r="OE10" s="15"/>
      <c r="OF10" s="15"/>
      <c r="OG10" s="15"/>
      <c r="OH10" s="15"/>
      <c r="OI10" s="15"/>
      <c r="OJ10" s="15"/>
      <c r="OK10" s="15"/>
      <c r="OL10" s="15"/>
      <c r="OM10" s="15"/>
      <c r="ON10" s="15"/>
      <c r="OO10" s="15"/>
      <c r="OP10" s="15"/>
      <c r="OQ10" s="15"/>
      <c r="OR10" s="15"/>
      <c r="OS10" s="15"/>
      <c r="OT10" s="15"/>
      <c r="OU10" s="15"/>
      <c r="OV10" s="15"/>
      <c r="OW10" s="15"/>
      <c r="OX10" s="15"/>
      <c r="OY10" s="15"/>
      <c r="OZ10" s="15"/>
      <c r="PA10" s="15"/>
      <c r="PB10" s="15"/>
      <c r="PC10" s="15"/>
      <c r="PD10" s="15"/>
      <c r="PE10" s="15"/>
      <c r="PF10" s="15"/>
      <c r="PG10" s="15"/>
      <c r="PH10" s="15"/>
      <c r="PI10" s="15"/>
      <c r="PJ10" s="15"/>
      <c r="PK10" s="15"/>
      <c r="PL10" s="15"/>
      <c r="PM10" s="15"/>
      <c r="PN10" s="15"/>
      <c r="PO10" s="15"/>
      <c r="PP10" s="15"/>
      <c r="PQ10" s="15"/>
      <c r="PR10" s="15"/>
      <c r="PS10" s="15"/>
      <c r="PT10" s="15"/>
      <c r="PU10" s="15"/>
      <c r="PV10" s="15"/>
      <c r="PW10" s="15"/>
      <c r="PX10" s="15"/>
      <c r="PY10" s="15"/>
      <c r="PZ10" s="15"/>
      <c r="QA10" s="15"/>
      <c r="QB10" s="15"/>
      <c r="QC10" s="15"/>
      <c r="QD10" s="15"/>
      <c r="QE10" s="15"/>
      <c r="QF10" s="15"/>
      <c r="QG10" s="15"/>
      <c r="QH10" s="15"/>
      <c r="QI10" s="15"/>
      <c r="QJ10" s="15"/>
      <c r="QK10" s="15"/>
      <c r="QL10" s="15"/>
      <c r="QM10" s="15"/>
      <c r="QN10" s="15"/>
      <c r="QO10" s="15"/>
      <c r="QP10" s="15"/>
      <c r="QQ10" s="15"/>
      <c r="QR10" s="15"/>
      <c r="QS10" s="15"/>
      <c r="QT10" s="15"/>
      <c r="QU10" s="15"/>
      <c r="QV10" s="15"/>
      <c r="QW10" s="15"/>
      <c r="QX10" s="15"/>
      <c r="QY10" s="15"/>
      <c r="QZ10" s="15"/>
      <c r="RA10" s="15"/>
      <c r="RB10" s="15"/>
      <c r="RC10" s="15"/>
      <c r="RD10" s="15"/>
      <c r="RE10" s="15"/>
      <c r="RF10" s="15"/>
      <c r="RG10" s="15"/>
      <c r="RH10" s="15"/>
      <c r="RI10" s="15"/>
      <c r="RJ10" s="15"/>
      <c r="RK10" s="15"/>
      <c r="RL10" s="15"/>
      <c r="RM10" s="15"/>
      <c r="RN10" s="15"/>
      <c r="RO10" s="15"/>
      <c r="RP10" s="15"/>
      <c r="RQ10" s="15"/>
      <c r="RR10" s="15"/>
      <c r="RS10" s="15"/>
      <c r="RT10" s="15"/>
      <c r="RU10" s="15"/>
      <c r="RV10" s="15"/>
      <c r="RW10" s="15"/>
      <c r="RX10" s="15"/>
      <c r="RY10" s="15"/>
      <c r="RZ10" s="15"/>
      <c r="SA10" s="15"/>
      <c r="SB10" s="15"/>
      <c r="SC10" s="15"/>
      <c r="SD10" s="15"/>
      <c r="SE10" s="15"/>
      <c r="SF10" s="15"/>
      <c r="SG10" s="15"/>
      <c r="SH10" s="15"/>
      <c r="SI10" s="15"/>
      <c r="SJ10" s="15"/>
      <c r="SK10" s="15"/>
      <c r="SL10" s="15"/>
      <c r="SM10" s="15"/>
      <c r="SN10" s="15"/>
      <c r="SO10" s="15"/>
      <c r="SP10" s="15"/>
      <c r="SQ10" s="15"/>
      <c r="SR10" s="15"/>
      <c r="SS10" s="15"/>
      <c r="ST10" s="15"/>
      <c r="SU10" s="15"/>
      <c r="SV10" s="15"/>
      <c r="SW10" s="15"/>
      <c r="SX10" s="15"/>
      <c r="SY10" s="15"/>
      <c r="SZ10" s="15"/>
      <c r="TA10" s="15"/>
      <c r="TB10" s="15"/>
      <c r="TC10" s="15"/>
      <c r="TD10" s="15"/>
      <c r="TE10" s="15"/>
      <c r="TF10" s="15"/>
      <c r="TG10" s="15"/>
      <c r="TH10" s="15"/>
      <c r="TI10" s="15"/>
      <c r="TJ10" s="15"/>
      <c r="TK10" s="15"/>
      <c r="TL10" s="15"/>
      <c r="TM10" s="15"/>
      <c r="TN10" s="15"/>
      <c r="TO10" s="15"/>
      <c r="TP10" s="15"/>
      <c r="TQ10" s="15"/>
      <c r="TR10" s="15"/>
      <c r="TS10" s="15"/>
      <c r="TT10" s="15"/>
      <c r="TU10" s="15"/>
      <c r="TV10" s="15"/>
      <c r="TW10" s="15"/>
      <c r="TX10" s="15"/>
      <c r="TY10" s="15"/>
      <c r="TZ10" s="15"/>
      <c r="UA10" s="15"/>
      <c r="UB10" s="15"/>
      <c r="UC10" s="15"/>
      <c r="UD10" s="15"/>
      <c r="UE10" s="15"/>
      <c r="UF10" s="15"/>
      <c r="UG10" s="15"/>
      <c r="UH10" s="15"/>
      <c r="UI10" s="15"/>
      <c r="UJ10" s="15"/>
      <c r="UK10" s="15"/>
      <c r="UL10" s="15"/>
      <c r="UM10" s="15"/>
      <c r="UN10" s="15"/>
      <c r="UO10" s="15"/>
      <c r="UP10" s="15"/>
      <c r="UQ10" s="15"/>
      <c r="UR10" s="15"/>
      <c r="US10" s="15"/>
      <c r="UT10" s="15"/>
      <c r="UU10" s="15"/>
      <c r="UV10" s="15"/>
      <c r="UW10" s="15"/>
      <c r="UX10" s="15"/>
      <c r="UY10" s="15"/>
      <c r="UZ10" s="15"/>
      <c r="VA10" s="15"/>
      <c r="VB10" s="15"/>
      <c r="VC10" s="15"/>
      <c r="VD10" s="15"/>
      <c r="VE10" s="15"/>
      <c r="VF10" s="15"/>
      <c r="VG10" s="15"/>
      <c r="VH10" s="15"/>
      <c r="VI10" s="15"/>
      <c r="VJ10" s="15"/>
      <c r="VK10" s="15"/>
      <c r="VL10" s="15"/>
      <c r="VM10" s="15"/>
      <c r="VN10" s="15"/>
      <c r="VO10" s="15"/>
      <c r="VP10" s="15"/>
      <c r="VQ10" s="15"/>
      <c r="VR10" s="15"/>
      <c r="VS10" s="15"/>
      <c r="VT10" s="15"/>
      <c r="VU10" s="15"/>
      <c r="VV10" s="15"/>
      <c r="VW10" s="15"/>
      <c r="VX10" s="15"/>
      <c r="VY10" s="15"/>
      <c r="VZ10" s="15"/>
      <c r="WA10" s="15"/>
      <c r="WB10" s="15"/>
      <c r="WC10" s="15"/>
      <c r="WD10" s="15"/>
      <c r="WE10" s="15"/>
      <c r="WF10" s="15"/>
      <c r="WG10" s="15"/>
      <c r="WH10" s="15"/>
      <c r="WI10" s="15"/>
      <c r="WJ10" s="15"/>
      <c r="WK10" s="15"/>
      <c r="WL10" s="15"/>
      <c r="WM10" s="15"/>
      <c r="WN10" s="15"/>
      <c r="WO10" s="15"/>
      <c r="WP10" s="15"/>
      <c r="WQ10" s="15"/>
      <c r="WR10" s="15"/>
      <c r="WS10" s="15"/>
      <c r="WT10" s="15"/>
      <c r="WU10" s="15"/>
      <c r="WV10" s="15"/>
      <c r="WW10" s="15"/>
      <c r="WX10" s="15"/>
      <c r="WY10" s="15"/>
      <c r="WZ10" s="15"/>
      <c r="XA10" s="15"/>
      <c r="XB10" s="15"/>
      <c r="XC10" s="15"/>
      <c r="XD10" s="15"/>
      <c r="XE10" s="15"/>
      <c r="XF10" s="15"/>
      <c r="XG10" s="15"/>
      <c r="XH10" s="15"/>
      <c r="XI10" s="15"/>
      <c r="XJ10" s="15"/>
      <c r="XK10" s="15"/>
      <c r="XL10" s="15"/>
      <c r="XM10" s="15"/>
      <c r="XN10" s="15"/>
      <c r="XO10" s="15"/>
      <c r="XP10" s="15"/>
      <c r="XQ10" s="15"/>
      <c r="XR10" s="15"/>
      <c r="XS10" s="15"/>
      <c r="XT10" s="15"/>
      <c r="XU10" s="15"/>
      <c r="XV10" s="15"/>
      <c r="XW10" s="15"/>
      <c r="XX10" s="15"/>
      <c r="XY10" s="15"/>
      <c r="XZ10" s="15"/>
      <c r="YA10" s="15"/>
      <c r="YB10" s="15"/>
      <c r="YC10" s="15"/>
      <c r="YD10" s="15"/>
      <c r="YE10" s="15"/>
      <c r="YF10" s="15"/>
      <c r="YG10" s="15"/>
      <c r="YH10" s="15"/>
      <c r="YI10" s="15"/>
      <c r="YJ10" s="15"/>
      <c r="YK10" s="15"/>
      <c r="YL10" s="15"/>
      <c r="YM10" s="15"/>
      <c r="YN10" s="15"/>
      <c r="YO10" s="15"/>
      <c r="YP10" s="15"/>
      <c r="YQ10" s="15"/>
      <c r="YR10" s="15"/>
      <c r="YS10" s="15"/>
      <c r="YT10" s="15"/>
      <c r="YU10" s="15"/>
      <c r="YV10" s="15"/>
      <c r="YW10" s="15"/>
      <c r="YX10" s="15"/>
      <c r="YY10" s="15"/>
      <c r="YZ10" s="15"/>
      <c r="ZA10" s="15"/>
      <c r="ZB10" s="15"/>
      <c r="ZC10" s="15"/>
      <c r="ZD10" s="15"/>
      <c r="ZE10" s="15"/>
      <c r="ZF10" s="15"/>
      <c r="ZG10" s="15"/>
      <c r="ZH10" s="15"/>
      <c r="ZI10" s="15"/>
      <c r="ZJ10" s="15"/>
      <c r="ZK10" s="15"/>
      <c r="ZL10" s="15"/>
      <c r="ZM10" s="15"/>
      <c r="ZN10" s="15"/>
      <c r="ZO10" s="15"/>
      <c r="ZP10" s="15"/>
      <c r="ZQ10" s="15"/>
      <c r="ZR10" s="15"/>
      <c r="ZS10" s="15"/>
      <c r="ZT10" s="15"/>
      <c r="ZU10" s="15"/>
      <c r="ZV10" s="15"/>
      <c r="ZW10" s="15"/>
      <c r="ZX10" s="15"/>
      <c r="ZY10" s="15"/>
      <c r="ZZ10" s="15"/>
      <c r="AAA10" s="15"/>
      <c r="AAB10" s="15"/>
      <c r="AAC10" s="15"/>
      <c r="AAD10" s="15"/>
      <c r="AAE10" s="15"/>
      <c r="AAF10" s="15"/>
      <c r="AAG10" s="15"/>
      <c r="AAH10" s="15"/>
      <c r="AAI10" s="15"/>
      <c r="AAJ10" s="15"/>
      <c r="AAK10" s="15"/>
      <c r="AAL10" s="15"/>
      <c r="AAM10" s="15"/>
      <c r="AAN10" s="15"/>
      <c r="AAO10" s="15"/>
      <c r="AAP10" s="15"/>
      <c r="AAQ10" s="15"/>
      <c r="AAR10" s="15"/>
      <c r="AAS10" s="15"/>
      <c r="AAT10" s="15"/>
      <c r="AAU10" s="15"/>
      <c r="AAV10" s="15"/>
      <c r="AAW10" s="15"/>
      <c r="AAX10" s="15"/>
      <c r="AAY10" s="15"/>
      <c r="AAZ10" s="15"/>
      <c r="ABA10" s="15"/>
      <c r="ABB10" s="15"/>
      <c r="ABC10" s="15"/>
      <c r="ABD10" s="15"/>
      <c r="ABE10" s="15"/>
      <c r="ABF10" s="15"/>
      <c r="ABG10" s="15"/>
      <c r="ABH10" s="15"/>
      <c r="ABI10" s="15"/>
      <c r="ABJ10" s="15"/>
      <c r="ABK10" s="15"/>
      <c r="ABL10" s="15"/>
      <c r="ABM10" s="15"/>
      <c r="ABN10" s="15"/>
      <c r="ABO10" s="15"/>
      <c r="ABP10" s="15"/>
      <c r="ABQ10" s="15"/>
      <c r="ABR10" s="15"/>
      <c r="ABS10" s="15"/>
      <c r="ABT10" s="15"/>
      <c r="ABU10" s="15"/>
      <c r="ABV10" s="15"/>
      <c r="ABW10" s="15"/>
      <c r="ABX10" s="15"/>
      <c r="ABY10" s="15"/>
      <c r="ABZ10" s="15"/>
      <c r="ACA10" s="15"/>
      <c r="ACB10" s="15"/>
      <c r="ACC10" s="15"/>
      <c r="ACD10" s="15"/>
      <c r="ACE10" s="15"/>
      <c r="ACF10" s="15"/>
      <c r="ACG10" s="15"/>
      <c r="ACH10" s="15"/>
      <c r="ACI10" s="15"/>
      <c r="ACJ10" s="15"/>
      <c r="ACK10" s="15"/>
      <c r="ACL10" s="15"/>
      <c r="ACM10" s="15"/>
      <c r="ACN10" s="15"/>
      <c r="ACO10" s="15"/>
      <c r="ACP10" s="15"/>
      <c r="ACQ10" s="15"/>
      <c r="ACR10" s="15"/>
      <c r="ACS10" s="15"/>
      <c r="ACT10" s="15"/>
      <c r="ACU10" s="15"/>
      <c r="ACV10" s="15"/>
      <c r="ACW10" s="15"/>
      <c r="ACX10" s="15"/>
      <c r="ACY10" s="15"/>
      <c r="ACZ10" s="15"/>
      <c r="ADA10" s="15"/>
      <c r="ADB10" s="15"/>
      <c r="ADC10" s="15"/>
      <c r="ADD10" s="15"/>
      <c r="ADE10" s="15"/>
      <c r="ADF10" s="15"/>
      <c r="ADG10" s="15"/>
      <c r="ADH10" s="15"/>
      <c r="ADI10" s="15"/>
      <c r="ADJ10" s="15"/>
      <c r="ADK10" s="15"/>
      <c r="ADL10" s="15"/>
      <c r="ADM10" s="15"/>
      <c r="ADN10" s="15"/>
      <c r="ADO10" s="15"/>
      <c r="ADP10" s="15"/>
      <c r="ADQ10" s="15"/>
      <c r="ADR10" s="15"/>
      <c r="ADS10" s="15"/>
      <c r="ADT10" s="15"/>
      <c r="ADU10" s="15"/>
      <c r="ADV10" s="15"/>
      <c r="ADW10" s="15"/>
      <c r="ADX10" s="15"/>
      <c r="ADY10" s="15"/>
      <c r="ADZ10" s="15"/>
      <c r="AEA10" s="15"/>
      <c r="AEB10" s="15"/>
      <c r="AEC10" s="15"/>
      <c r="AED10" s="15"/>
      <c r="AEE10" s="15"/>
      <c r="AEF10" s="15"/>
      <c r="AEG10" s="15"/>
      <c r="AEH10" s="15"/>
      <c r="AEI10" s="15"/>
      <c r="AEJ10" s="15"/>
      <c r="AEK10" s="15"/>
      <c r="AEL10" s="15"/>
      <c r="AEM10" s="15"/>
      <c r="AEN10" s="15"/>
      <c r="AEO10" s="15"/>
      <c r="AEP10" s="15"/>
      <c r="AEQ10" s="15"/>
      <c r="AER10" s="15"/>
      <c r="AES10" s="15"/>
      <c r="AET10" s="15"/>
      <c r="AEU10" s="15"/>
      <c r="AEV10" s="15"/>
      <c r="AEW10" s="15"/>
      <c r="AEX10" s="15"/>
      <c r="AEY10" s="15"/>
      <c r="AEZ10" s="15"/>
      <c r="AFA10" s="15"/>
      <c r="AFB10" s="15"/>
      <c r="AFC10" s="15"/>
      <c r="AFD10" s="15"/>
      <c r="AFE10" s="15"/>
      <c r="AFF10" s="15"/>
      <c r="AFG10" s="15"/>
      <c r="AFH10" s="15"/>
      <c r="AFI10" s="15"/>
      <c r="AFJ10" s="15"/>
      <c r="AFK10" s="15"/>
      <c r="AFL10" s="15"/>
      <c r="AFM10" s="15"/>
      <c r="AFN10" s="15"/>
      <c r="AFO10" s="15"/>
      <c r="AFP10" s="15"/>
      <c r="AFQ10" s="15"/>
      <c r="AFR10" s="15"/>
      <c r="AFS10" s="15"/>
      <c r="AFT10" s="15"/>
      <c r="AFU10" s="15"/>
      <c r="AFV10" s="15"/>
      <c r="AFW10" s="15"/>
      <c r="AFX10" s="15"/>
      <c r="AFY10" s="15"/>
      <c r="AFZ10" s="15"/>
      <c r="AGA10" s="15"/>
      <c r="AGB10" s="15"/>
      <c r="AGC10" s="15"/>
      <c r="AGD10" s="15"/>
      <c r="AGE10" s="15"/>
      <c r="AGF10" s="15"/>
      <c r="AGG10" s="15"/>
      <c r="AGH10" s="15"/>
      <c r="AGI10" s="15"/>
      <c r="AGJ10" s="15"/>
      <c r="AGK10" s="15"/>
      <c r="AGL10" s="15"/>
      <c r="AGM10" s="15"/>
      <c r="AGN10" s="15"/>
      <c r="AGO10" s="15"/>
      <c r="AGP10" s="15"/>
      <c r="AGQ10" s="15"/>
      <c r="AGR10" s="15"/>
      <c r="AGS10" s="15"/>
      <c r="AGT10" s="15"/>
      <c r="AGU10" s="15"/>
      <c r="AGV10" s="15"/>
      <c r="AGW10" s="15"/>
      <c r="AGX10" s="15"/>
      <c r="AGY10" s="15"/>
      <c r="AGZ10" s="15"/>
      <c r="AHA10" s="15"/>
      <c r="AHB10" s="15"/>
      <c r="AHC10" s="15"/>
      <c r="AHD10" s="15"/>
      <c r="AHE10" s="15"/>
      <c r="AHF10" s="15"/>
      <c r="AHG10" s="15"/>
      <c r="AHH10" s="15"/>
      <c r="AHI10" s="15"/>
      <c r="AHJ10" s="15"/>
      <c r="AHK10" s="15"/>
      <c r="AHL10" s="15"/>
      <c r="AHM10" s="15"/>
      <c r="AHN10" s="15"/>
      <c r="AHO10" s="15"/>
      <c r="AHP10" s="15"/>
      <c r="AHQ10" s="15"/>
      <c r="AHR10" s="15"/>
      <c r="AHS10" s="15"/>
      <c r="AHT10" s="15"/>
      <c r="AHU10" s="15"/>
      <c r="AHV10" s="15"/>
      <c r="AHW10" s="15"/>
      <c r="AHX10" s="15"/>
      <c r="AHY10" s="15"/>
      <c r="AHZ10" s="15"/>
      <c r="AIA10" s="15"/>
      <c r="AIB10" s="15"/>
      <c r="AIC10" s="15"/>
      <c r="AID10" s="15"/>
      <c r="AIE10" s="15"/>
      <c r="AIF10" s="15"/>
      <c r="AIG10" s="15"/>
      <c r="AIH10" s="15"/>
      <c r="AII10" s="15"/>
      <c r="AIJ10" s="15"/>
      <c r="AIK10" s="15"/>
      <c r="AIL10" s="15"/>
      <c r="AIM10" s="15"/>
      <c r="AIN10" s="15"/>
      <c r="AIO10" s="15"/>
      <c r="AIP10" s="15"/>
      <c r="AIQ10" s="15"/>
      <c r="AIR10" s="15"/>
      <c r="AIS10" s="15"/>
      <c r="AIT10" s="15"/>
      <c r="AIU10" s="15"/>
      <c r="AIV10" s="15"/>
      <c r="AIW10" s="15"/>
      <c r="AIX10" s="15"/>
      <c r="AIY10" s="15"/>
      <c r="AIZ10" s="15"/>
      <c r="AJA10" s="15"/>
      <c r="AJB10" s="15"/>
      <c r="AJC10" s="15"/>
      <c r="AJD10" s="15"/>
      <c r="AJE10" s="15"/>
      <c r="AJF10" s="15"/>
      <c r="AJG10" s="15"/>
      <c r="AJH10" s="15"/>
      <c r="AJI10" s="15"/>
      <c r="AJJ10" s="15"/>
      <c r="AJK10" s="15"/>
      <c r="AJL10" s="15"/>
      <c r="AJM10" s="15"/>
      <c r="AJN10" s="15"/>
      <c r="AJO10" s="15"/>
      <c r="AJP10" s="15"/>
      <c r="AJQ10" s="15"/>
      <c r="AJR10" s="15"/>
      <c r="AJS10" s="15"/>
      <c r="AJT10" s="15"/>
      <c r="AJU10" s="15"/>
      <c r="AJV10" s="15"/>
      <c r="AJW10" s="15"/>
      <c r="AJX10" s="15"/>
      <c r="AJY10" s="15"/>
      <c r="AJZ10" s="15"/>
      <c r="AKA10" s="15"/>
      <c r="AKB10" s="15"/>
      <c r="AKC10" s="15"/>
      <c r="AKD10" s="15"/>
      <c r="AKE10" s="15"/>
      <c r="AKF10" s="15"/>
      <c r="AKG10" s="15"/>
      <c r="AKH10" s="15"/>
      <c r="AKI10" s="15"/>
      <c r="AKJ10" s="15"/>
      <c r="AKK10" s="15"/>
      <c r="AKL10" s="15"/>
      <c r="AKM10" s="15"/>
      <c r="AKN10" s="15"/>
      <c r="AKO10" s="15"/>
      <c r="AKP10" s="15"/>
      <c r="AKQ10" s="15"/>
      <c r="AKR10" s="15"/>
      <c r="AKS10" s="15"/>
      <c r="AKT10" s="15"/>
      <c r="AKU10" s="15"/>
      <c r="AKV10" s="15"/>
      <c r="AKW10" s="15"/>
      <c r="AKX10" s="15"/>
      <c r="AKY10" s="15"/>
      <c r="AKZ10" s="15"/>
      <c r="ALA10" s="15"/>
      <c r="ALB10" s="15"/>
      <c r="ALC10" s="15"/>
      <c r="ALD10" s="15"/>
      <c r="ALE10" s="15"/>
      <c r="ALF10" s="15"/>
      <c r="ALG10" s="15"/>
      <c r="ALH10" s="15"/>
      <c r="ALI10" s="15"/>
      <c r="ALJ10" s="15"/>
      <c r="ALK10" s="15"/>
      <c r="ALL10" s="15"/>
      <c r="ALM10" s="15"/>
      <c r="ALN10" s="15"/>
      <c r="ALO10" s="15"/>
      <c r="ALP10" s="15"/>
      <c r="ALQ10" s="15"/>
      <c r="ALR10" s="15"/>
      <c r="ALS10" s="15"/>
      <c r="ALT10" s="15"/>
      <c r="ALU10" s="15"/>
      <c r="ALV10" s="15"/>
      <c r="ALW10" s="15"/>
      <c r="ALX10" s="15"/>
      <c r="ALY10" s="15"/>
      <c r="ALZ10" s="15"/>
      <c r="AMA10" s="15"/>
      <c r="AMB10" s="15"/>
      <c r="AMC10" s="15"/>
      <c r="AMD10" s="15"/>
      <c r="AME10" s="15"/>
      <c r="AMF10" s="15"/>
      <c r="AMG10" s="15"/>
    </row>
    <row r="11" spans="1:1021" s="10" customFormat="1">
      <c r="A11" s="67"/>
      <c r="B11" s="67"/>
      <c r="C11" s="69"/>
      <c r="D11" s="71"/>
      <c r="E11" s="20" t="s">
        <v>0</v>
      </c>
      <c r="F11" s="21" t="s">
        <v>140</v>
      </c>
      <c r="G11" s="17"/>
      <c r="H11" s="13"/>
      <c r="I11" s="17"/>
      <c r="J11" s="17"/>
      <c r="K11" s="30"/>
      <c r="L11" s="6"/>
      <c r="M11" s="72"/>
      <c r="N11" s="6"/>
      <c r="O11" s="34"/>
    </row>
    <row r="12" spans="1:1021" s="3" customFormat="1">
      <c r="A12" s="4">
        <v>1</v>
      </c>
      <c r="B12" s="55">
        <v>136</v>
      </c>
      <c r="C12" s="54" t="s">
        <v>5</v>
      </c>
      <c r="D12" s="19">
        <f>(9.22+9.26+9.21+9.06)/4</f>
        <v>9.1875</v>
      </c>
      <c r="E12" s="55" t="s">
        <v>3</v>
      </c>
      <c r="F12" s="55">
        <v>1</v>
      </c>
      <c r="G12" s="4" t="s">
        <v>2</v>
      </c>
      <c r="H12" s="4" t="s">
        <v>2</v>
      </c>
      <c r="I12" s="4" t="s">
        <v>2</v>
      </c>
      <c r="J12" s="4" t="s">
        <v>2</v>
      </c>
      <c r="K12" s="31" t="s">
        <v>3</v>
      </c>
      <c r="L12" s="9"/>
      <c r="M12" s="53">
        <v>9.07</v>
      </c>
      <c r="N12" s="55" t="s">
        <v>2</v>
      </c>
      <c r="O12" s="55" t="s">
        <v>2</v>
      </c>
      <c r="P12" s="55" t="s">
        <v>2</v>
      </c>
      <c r="Q12" s="55" t="s">
        <v>3</v>
      </c>
      <c r="R12" s="55" t="s">
        <v>3</v>
      </c>
    </row>
    <row r="13" spans="1:1021" s="3" customFormat="1">
      <c r="A13" s="4">
        <v>2</v>
      </c>
      <c r="B13" s="55">
        <v>131</v>
      </c>
      <c r="C13" s="54" t="s">
        <v>6</v>
      </c>
      <c r="D13" s="19">
        <f>(8.13+9+9.71+9.69)/4</f>
        <v>9.1325000000000003</v>
      </c>
      <c r="E13" s="55" t="s">
        <v>3</v>
      </c>
      <c r="F13" s="55">
        <v>1</v>
      </c>
      <c r="G13" s="4" t="s">
        <v>2</v>
      </c>
      <c r="H13" s="4" t="s">
        <v>2</v>
      </c>
      <c r="I13" s="4" t="s">
        <v>3</v>
      </c>
      <c r="J13" s="4" t="s">
        <v>3</v>
      </c>
      <c r="K13" s="31" t="s">
        <v>3</v>
      </c>
      <c r="L13" s="9"/>
      <c r="M13" s="53">
        <v>9.0299999999999994</v>
      </c>
      <c r="N13" s="55" t="s">
        <v>2</v>
      </c>
      <c r="O13" s="55" t="s">
        <v>2</v>
      </c>
      <c r="P13" s="55" t="s">
        <v>2</v>
      </c>
      <c r="Q13" s="55" t="s">
        <v>2</v>
      </c>
      <c r="R13" s="55" t="s">
        <v>3</v>
      </c>
    </row>
    <row r="14" spans="1:1021" s="3" customFormat="1" ht="30">
      <c r="A14" s="4">
        <v>3</v>
      </c>
      <c r="B14" s="55">
        <v>123</v>
      </c>
      <c r="C14" s="54" t="s">
        <v>8</v>
      </c>
      <c r="D14" s="19">
        <f>(9.38+8.77+8.9+8.96)/4</f>
        <v>9.0024999999999995</v>
      </c>
      <c r="E14" s="55" t="s">
        <v>3</v>
      </c>
      <c r="F14" s="55">
        <v>1</v>
      </c>
      <c r="G14" s="4" t="s">
        <v>2</v>
      </c>
      <c r="H14" s="4" t="s">
        <v>2</v>
      </c>
      <c r="I14" s="4" t="s">
        <v>2</v>
      </c>
      <c r="J14" s="4" t="s">
        <v>3</v>
      </c>
      <c r="K14" s="31" t="s">
        <v>3</v>
      </c>
      <c r="L14" s="9"/>
      <c r="M14" s="53">
        <v>8.9600000000000009</v>
      </c>
      <c r="N14" s="55" t="s">
        <v>2</v>
      </c>
      <c r="O14" s="55" t="s">
        <v>2</v>
      </c>
      <c r="P14" s="55" t="s">
        <v>2</v>
      </c>
      <c r="Q14" s="55" t="s">
        <v>3</v>
      </c>
      <c r="R14" s="55" t="s">
        <v>3</v>
      </c>
    </row>
    <row r="15" spans="1:1021" s="3" customFormat="1">
      <c r="A15" s="4">
        <v>4</v>
      </c>
      <c r="B15" s="55">
        <v>126</v>
      </c>
      <c r="C15" s="54" t="s">
        <v>9</v>
      </c>
      <c r="D15" s="19">
        <f>(8.55+8.72+8.75+8.6)/4</f>
        <v>8.6550000000000011</v>
      </c>
      <c r="E15" s="55" t="s">
        <v>3</v>
      </c>
      <c r="F15" s="55">
        <v>1</v>
      </c>
      <c r="G15" s="4" t="s">
        <v>2</v>
      </c>
      <c r="H15" s="4" t="s">
        <v>2</v>
      </c>
      <c r="I15" s="4" t="s">
        <v>3</v>
      </c>
      <c r="J15" s="4" t="s">
        <v>3</v>
      </c>
      <c r="K15" s="31" t="s">
        <v>3</v>
      </c>
      <c r="L15" s="9"/>
      <c r="M15" s="53">
        <v>8.92</v>
      </c>
      <c r="N15" s="55" t="s">
        <v>2</v>
      </c>
      <c r="O15" s="55" t="s">
        <v>2</v>
      </c>
      <c r="P15" s="55" t="s">
        <v>2</v>
      </c>
      <c r="Q15" s="55" t="s">
        <v>2</v>
      </c>
      <c r="R15" s="55" t="s">
        <v>2</v>
      </c>
    </row>
    <row r="16" spans="1:1021" s="3" customFormat="1">
      <c r="A16" s="4">
        <v>5</v>
      </c>
      <c r="B16" s="55">
        <v>69</v>
      </c>
      <c r="C16" s="54" t="s">
        <v>10</v>
      </c>
      <c r="D16" s="19">
        <f>(8.31+8.62+8.52+8.8+7.89)/5</f>
        <v>8.4280000000000008</v>
      </c>
      <c r="E16" s="55">
        <v>2</v>
      </c>
      <c r="F16" s="55">
        <v>1</v>
      </c>
      <c r="G16" s="4" t="s">
        <v>2</v>
      </c>
      <c r="H16" s="4" t="s">
        <v>2</v>
      </c>
      <c r="I16" s="4" t="s">
        <v>2</v>
      </c>
      <c r="J16" s="4" t="s">
        <v>2</v>
      </c>
      <c r="K16" s="31" t="s">
        <v>3</v>
      </c>
      <c r="L16" s="9"/>
      <c r="M16" s="53">
        <v>8.9</v>
      </c>
      <c r="N16" s="55" t="s">
        <v>2</v>
      </c>
      <c r="O16" s="55" t="s">
        <v>2</v>
      </c>
      <c r="P16" s="55" t="s">
        <v>2</v>
      </c>
      <c r="Q16" s="55" t="s">
        <v>3</v>
      </c>
      <c r="R16" s="55" t="s">
        <v>3</v>
      </c>
    </row>
    <row r="17" spans="1:18" s="3" customFormat="1">
      <c r="A17" s="4">
        <v>6</v>
      </c>
      <c r="B17" s="55">
        <v>128</v>
      </c>
      <c r="C17" s="54" t="s">
        <v>12</v>
      </c>
      <c r="D17" s="19">
        <f>(8.55+8.21+8.3+8.04)/4</f>
        <v>8.2750000000000004</v>
      </c>
      <c r="E17" s="55" t="s">
        <v>3</v>
      </c>
      <c r="F17" s="55">
        <v>1</v>
      </c>
      <c r="G17" s="4" t="s">
        <v>2</v>
      </c>
      <c r="I17" s="4" t="s">
        <v>3</v>
      </c>
      <c r="J17" s="4" t="s">
        <v>3</v>
      </c>
      <c r="K17" s="31" t="s">
        <v>3</v>
      </c>
      <c r="L17" s="9"/>
      <c r="M17" s="53">
        <v>8.61</v>
      </c>
      <c r="N17" s="55" t="s">
        <v>2</v>
      </c>
      <c r="O17" s="55" t="s">
        <v>2</v>
      </c>
      <c r="P17" s="55" t="s">
        <v>2</v>
      </c>
      <c r="Q17" s="55" t="s">
        <v>2</v>
      </c>
      <c r="R17" s="55" t="s">
        <v>3</v>
      </c>
    </row>
    <row r="18" spans="1:18" s="3" customFormat="1">
      <c r="A18" s="4">
        <v>7</v>
      </c>
      <c r="B18" s="55">
        <v>135</v>
      </c>
      <c r="C18" s="54" t="s">
        <v>13</v>
      </c>
      <c r="D18" s="19">
        <f>(7.89+7.69+8.76+8.19)/4</f>
        <v>8.1325000000000003</v>
      </c>
      <c r="E18" s="55" t="s">
        <v>3</v>
      </c>
      <c r="F18" s="55">
        <v>1</v>
      </c>
      <c r="G18" s="4" t="s">
        <v>2</v>
      </c>
      <c r="H18" s="4" t="s">
        <v>2</v>
      </c>
      <c r="I18" s="4" t="s">
        <v>2</v>
      </c>
      <c r="J18" s="4" t="s">
        <v>3</v>
      </c>
      <c r="K18" s="31" t="s">
        <v>3</v>
      </c>
      <c r="L18" s="9"/>
      <c r="M18" s="53">
        <v>8.6</v>
      </c>
      <c r="N18" s="55" t="s">
        <v>3</v>
      </c>
      <c r="O18" s="55" t="s">
        <v>3</v>
      </c>
      <c r="P18" s="55" t="s">
        <v>3</v>
      </c>
      <c r="Q18" s="55" t="s">
        <v>3</v>
      </c>
      <c r="R18" s="55" t="s">
        <v>2</v>
      </c>
    </row>
    <row r="19" spans="1:18" s="3" customFormat="1">
      <c r="A19" s="4">
        <v>8</v>
      </c>
      <c r="B19" s="55">
        <v>129</v>
      </c>
      <c r="C19" s="54" t="s">
        <v>14</v>
      </c>
      <c r="D19" s="19">
        <f>(7.44+7.42+9.07+8.58)/4</f>
        <v>8.1274999999999995</v>
      </c>
      <c r="E19" s="55" t="s">
        <v>3</v>
      </c>
      <c r="F19" s="55">
        <v>1</v>
      </c>
      <c r="G19" s="4" t="s">
        <v>2</v>
      </c>
      <c r="H19" s="4" t="s">
        <v>2</v>
      </c>
      <c r="I19" s="4" t="s">
        <v>3</v>
      </c>
      <c r="J19" s="4" t="s">
        <v>3</v>
      </c>
      <c r="K19" s="31" t="s">
        <v>3</v>
      </c>
      <c r="L19" s="9"/>
      <c r="M19" s="53">
        <v>8.58</v>
      </c>
      <c r="N19" s="55" t="s">
        <v>2</v>
      </c>
      <c r="O19" s="55" t="s">
        <v>2</v>
      </c>
      <c r="P19" s="55" t="s">
        <v>2</v>
      </c>
      <c r="Q19" s="55" t="s">
        <v>2</v>
      </c>
      <c r="R19" s="55" t="s">
        <v>3</v>
      </c>
    </row>
    <row r="20" spans="1:18" s="3" customFormat="1">
      <c r="A20" s="4">
        <v>9</v>
      </c>
      <c r="B20" s="55">
        <v>109</v>
      </c>
      <c r="C20" s="54" t="s">
        <v>15</v>
      </c>
      <c r="D20" s="19">
        <f>(8.13+7.71+8.25+8.38)/4</f>
        <v>8.1174999999999997</v>
      </c>
      <c r="E20" s="55">
        <v>2</v>
      </c>
      <c r="F20" s="55">
        <v>1</v>
      </c>
      <c r="G20" s="4" t="s">
        <v>2</v>
      </c>
      <c r="I20" s="4" t="s">
        <v>3</v>
      </c>
      <c r="J20" s="4" t="s">
        <v>3</v>
      </c>
      <c r="K20" s="31" t="s">
        <v>3</v>
      </c>
      <c r="L20" s="9"/>
      <c r="M20" s="53">
        <v>8.5399999999999991</v>
      </c>
      <c r="N20" s="55" t="s">
        <v>2</v>
      </c>
      <c r="O20" s="55" t="s">
        <v>2</v>
      </c>
      <c r="P20" s="55" t="s">
        <v>3</v>
      </c>
      <c r="Q20" s="55" t="s">
        <v>3</v>
      </c>
      <c r="R20" s="55" t="s">
        <v>3</v>
      </c>
    </row>
    <row r="21" spans="1:18" s="3" customFormat="1">
      <c r="A21" s="4">
        <v>10</v>
      </c>
      <c r="B21" s="55">
        <v>57</v>
      </c>
      <c r="C21" s="54" t="s">
        <v>16</v>
      </c>
      <c r="D21" s="19">
        <f>(7.32+7.78+8.31+8.84)/4</f>
        <v>8.0625</v>
      </c>
      <c r="E21" s="55">
        <v>2</v>
      </c>
      <c r="F21" s="55">
        <v>1</v>
      </c>
      <c r="G21" s="4" t="s">
        <v>2</v>
      </c>
      <c r="H21" s="4" t="s">
        <v>2</v>
      </c>
      <c r="I21" s="4" t="s">
        <v>3</v>
      </c>
      <c r="J21" s="4" t="s">
        <v>3</v>
      </c>
      <c r="K21" s="31" t="s">
        <v>3</v>
      </c>
      <c r="L21" s="9"/>
      <c r="M21" s="53">
        <v>8.5299999999999994</v>
      </c>
      <c r="N21" s="55" t="s">
        <v>2</v>
      </c>
      <c r="O21" s="55" t="s">
        <v>2</v>
      </c>
      <c r="P21" s="55" t="s">
        <v>2</v>
      </c>
      <c r="Q21" s="55" t="s">
        <v>2</v>
      </c>
      <c r="R21" s="55" t="s">
        <v>3</v>
      </c>
    </row>
    <row r="22" spans="1:18" s="3" customFormat="1">
      <c r="A22" s="4">
        <v>11</v>
      </c>
      <c r="B22" s="55">
        <v>127</v>
      </c>
      <c r="C22" s="54" t="s">
        <v>17</v>
      </c>
      <c r="D22" s="19">
        <f>(6.6+8.33+8.79+8.31)/4</f>
        <v>8.0075000000000003</v>
      </c>
      <c r="E22" s="55" t="s">
        <v>3</v>
      </c>
      <c r="F22" s="55">
        <v>1</v>
      </c>
      <c r="G22" s="4" t="s">
        <v>2</v>
      </c>
      <c r="H22" s="4" t="s">
        <v>2</v>
      </c>
      <c r="I22" s="4" t="s">
        <v>2</v>
      </c>
      <c r="J22" s="4" t="s">
        <v>3</v>
      </c>
      <c r="K22" s="31" t="s">
        <v>3</v>
      </c>
      <c r="L22" s="9"/>
      <c r="M22" s="53">
        <v>8.4499999999999993</v>
      </c>
      <c r="N22" s="55" t="s">
        <v>2</v>
      </c>
      <c r="O22" s="55" t="s">
        <v>2</v>
      </c>
      <c r="P22" s="55" t="s">
        <v>2</v>
      </c>
      <c r="Q22" s="55" t="s">
        <v>2</v>
      </c>
      <c r="R22" s="55" t="s">
        <v>2</v>
      </c>
    </row>
    <row r="23" spans="1:18" s="3" customFormat="1">
      <c r="A23" s="4">
        <v>12</v>
      </c>
      <c r="B23" s="55">
        <v>119</v>
      </c>
      <c r="C23" s="54" t="s">
        <v>19</v>
      </c>
      <c r="D23" s="19">
        <f>(8.04+7.96)/2</f>
        <v>8</v>
      </c>
      <c r="E23" s="55">
        <v>2</v>
      </c>
      <c r="F23" s="55">
        <v>1</v>
      </c>
      <c r="G23" s="4" t="s">
        <v>2</v>
      </c>
      <c r="H23" s="4" t="s">
        <v>2</v>
      </c>
      <c r="I23" s="4" t="s">
        <v>2</v>
      </c>
      <c r="J23" s="4" t="s">
        <v>3</v>
      </c>
      <c r="K23" s="31" t="s">
        <v>3</v>
      </c>
      <c r="L23" s="9"/>
      <c r="M23" s="53">
        <v>8.41</v>
      </c>
      <c r="N23" s="55" t="s">
        <v>2</v>
      </c>
      <c r="O23" s="55" t="s">
        <v>2</v>
      </c>
      <c r="P23" s="55" t="s">
        <v>3</v>
      </c>
      <c r="Q23" s="55" t="s">
        <v>3</v>
      </c>
      <c r="R23" s="55" t="s">
        <v>3</v>
      </c>
    </row>
    <row r="24" spans="1:18" s="3" customFormat="1">
      <c r="A24" s="4">
        <v>13</v>
      </c>
      <c r="B24" s="55">
        <v>51</v>
      </c>
      <c r="C24" s="54" t="s">
        <v>20</v>
      </c>
      <c r="D24" s="19">
        <f>(8.14+7.76)/2</f>
        <v>7.95</v>
      </c>
      <c r="E24" s="55">
        <v>2</v>
      </c>
      <c r="F24" s="55">
        <v>1</v>
      </c>
      <c r="G24" s="4" t="s">
        <v>2</v>
      </c>
      <c r="H24" s="4" t="s">
        <v>2</v>
      </c>
      <c r="I24" s="4" t="s">
        <v>2</v>
      </c>
      <c r="J24" s="4" t="s">
        <v>3</v>
      </c>
      <c r="K24" s="31" t="s">
        <v>3</v>
      </c>
      <c r="L24" s="9"/>
      <c r="M24" s="53">
        <v>8.39</v>
      </c>
      <c r="N24" s="55" t="s">
        <v>2</v>
      </c>
      <c r="O24" s="55" t="s">
        <v>2</v>
      </c>
      <c r="P24" s="55" t="s">
        <v>3</v>
      </c>
      <c r="Q24" s="55" t="s">
        <v>2</v>
      </c>
      <c r="R24" s="55" t="s">
        <v>3</v>
      </c>
    </row>
    <row r="25" spans="1:18" s="3" customFormat="1">
      <c r="A25" s="4">
        <v>14</v>
      </c>
      <c r="B25" s="55">
        <v>88</v>
      </c>
      <c r="C25" s="54" t="s">
        <v>22</v>
      </c>
      <c r="D25" s="19">
        <f>(7.49+8.15+8.18)/3</f>
        <v>7.94</v>
      </c>
      <c r="E25" s="55" t="s">
        <v>3</v>
      </c>
      <c r="F25" s="55">
        <v>1</v>
      </c>
      <c r="G25" s="4" t="s">
        <v>2</v>
      </c>
      <c r="H25" s="4" t="s">
        <v>2</v>
      </c>
      <c r="I25" s="4" t="s">
        <v>2</v>
      </c>
      <c r="J25" s="4" t="s">
        <v>3</v>
      </c>
      <c r="K25" s="31" t="s">
        <v>3</v>
      </c>
      <c r="L25" s="9"/>
      <c r="M25" s="53">
        <v>8.25</v>
      </c>
      <c r="N25" s="55" t="s">
        <v>2</v>
      </c>
      <c r="O25" s="55" t="s">
        <v>2</v>
      </c>
      <c r="P25" s="55" t="s">
        <v>2</v>
      </c>
      <c r="Q25" s="55" t="s">
        <v>2</v>
      </c>
      <c r="R25" s="55" t="s">
        <v>3</v>
      </c>
    </row>
    <row r="26" spans="1:18" s="3" customFormat="1">
      <c r="A26" s="4">
        <v>15</v>
      </c>
      <c r="B26" s="55">
        <v>43</v>
      </c>
      <c r="C26" s="54" t="s">
        <v>23</v>
      </c>
      <c r="D26" s="19">
        <f>(7.7+7.79+7.75+7.96)/4</f>
        <v>7.8000000000000007</v>
      </c>
      <c r="E26" s="55">
        <v>2</v>
      </c>
      <c r="F26" s="55">
        <v>1</v>
      </c>
      <c r="G26" s="4" t="s">
        <v>2</v>
      </c>
      <c r="H26" s="4" t="s">
        <v>2</v>
      </c>
      <c r="I26" s="4" t="s">
        <v>3</v>
      </c>
      <c r="J26" s="4" t="s">
        <v>3</v>
      </c>
      <c r="K26" s="31" t="s">
        <v>3</v>
      </c>
      <c r="L26" s="9"/>
      <c r="M26" s="53">
        <v>8.2100000000000009</v>
      </c>
      <c r="N26" s="55" t="s">
        <v>2</v>
      </c>
      <c r="O26" s="55" t="s">
        <v>2</v>
      </c>
      <c r="P26" s="55" t="s">
        <v>3</v>
      </c>
      <c r="Q26" s="55" t="s">
        <v>2</v>
      </c>
      <c r="R26" s="55" t="s">
        <v>3</v>
      </c>
    </row>
    <row r="27" spans="1:18" s="3" customFormat="1">
      <c r="A27" s="4">
        <v>16</v>
      </c>
      <c r="B27" s="55">
        <v>44</v>
      </c>
      <c r="C27" s="54" t="s">
        <v>24</v>
      </c>
      <c r="D27" s="19">
        <f>(7.52+7.9+8.01+7.67)/4</f>
        <v>7.7750000000000004</v>
      </c>
      <c r="E27" s="55">
        <v>2</v>
      </c>
      <c r="F27" s="55">
        <v>1</v>
      </c>
      <c r="G27" s="4" t="s">
        <v>2</v>
      </c>
      <c r="H27" s="4" t="s">
        <v>2</v>
      </c>
      <c r="I27" s="4" t="s">
        <v>2</v>
      </c>
      <c r="J27" s="4" t="s">
        <v>3</v>
      </c>
      <c r="K27" s="31" t="s">
        <v>3</v>
      </c>
      <c r="L27" s="9"/>
      <c r="M27" s="53">
        <v>8.2000000000000011</v>
      </c>
      <c r="N27" s="55" t="s">
        <v>2</v>
      </c>
      <c r="O27" s="55" t="s">
        <v>2</v>
      </c>
      <c r="P27" s="55" t="s">
        <v>3</v>
      </c>
      <c r="Q27" s="55" t="s">
        <v>2</v>
      </c>
      <c r="R27" s="55" t="s">
        <v>3</v>
      </c>
    </row>
    <row r="28" spans="1:18" s="3" customFormat="1">
      <c r="A28" s="4">
        <v>17</v>
      </c>
      <c r="B28" s="55">
        <v>36</v>
      </c>
      <c r="C28" s="54" t="s">
        <v>31</v>
      </c>
      <c r="D28" s="19">
        <f>+(6.68+(7.28+7.6)/2+8.08+8.48)/4</f>
        <v>7.67</v>
      </c>
      <c r="E28" s="55">
        <v>2</v>
      </c>
      <c r="F28" s="55">
        <v>1</v>
      </c>
      <c r="G28" s="4" t="s">
        <v>2</v>
      </c>
      <c r="H28" s="4" t="s">
        <v>2</v>
      </c>
      <c r="I28" s="4" t="s">
        <v>2</v>
      </c>
      <c r="J28" s="4" t="s">
        <v>3</v>
      </c>
      <c r="K28" s="31" t="s">
        <v>3</v>
      </c>
      <c r="L28" s="9"/>
      <c r="M28" s="53">
        <v>7.96</v>
      </c>
      <c r="N28" s="55" t="s">
        <v>2</v>
      </c>
      <c r="O28" s="55" t="s">
        <v>2</v>
      </c>
      <c r="P28" s="55" t="s">
        <v>2</v>
      </c>
      <c r="Q28" s="55" t="s">
        <v>3</v>
      </c>
      <c r="R28" s="55" t="s">
        <v>3</v>
      </c>
    </row>
    <row r="29" spans="1:18" s="3" customFormat="1">
      <c r="A29" s="4">
        <v>18</v>
      </c>
      <c r="B29" s="55">
        <v>75</v>
      </c>
      <c r="C29" s="54" t="s">
        <v>32</v>
      </c>
      <c r="D29" s="19">
        <f>(7.47+7.78+7.5+7.8)/4</f>
        <v>7.6375000000000002</v>
      </c>
      <c r="E29" s="55">
        <v>2</v>
      </c>
      <c r="F29" s="55">
        <v>1</v>
      </c>
      <c r="G29" s="4" t="s">
        <v>2</v>
      </c>
      <c r="H29" s="4" t="s">
        <v>2</v>
      </c>
      <c r="I29" s="4" t="s">
        <v>3</v>
      </c>
      <c r="J29" s="4" t="s">
        <v>3</v>
      </c>
      <c r="K29" s="31" t="s">
        <v>3</v>
      </c>
      <c r="L29" s="9"/>
      <c r="M29" s="53">
        <v>7.95</v>
      </c>
      <c r="N29" s="55" t="s">
        <v>2</v>
      </c>
      <c r="O29" s="55" t="s">
        <v>2</v>
      </c>
      <c r="P29" s="55" t="s">
        <v>2</v>
      </c>
      <c r="Q29" s="55" t="s">
        <v>3</v>
      </c>
      <c r="R29" s="55" t="s">
        <v>3</v>
      </c>
    </row>
    <row r="30" spans="1:18" s="3" customFormat="1">
      <c r="A30" s="4">
        <v>19</v>
      </c>
      <c r="B30" s="55">
        <v>108</v>
      </c>
      <c r="C30" s="54" t="s">
        <v>34</v>
      </c>
      <c r="D30" s="19">
        <f>(7.12+(7.27+7.73)/2+8.18+7.73)/4</f>
        <v>7.6325000000000003</v>
      </c>
      <c r="E30" s="55">
        <v>2</v>
      </c>
      <c r="F30" s="55">
        <v>1</v>
      </c>
      <c r="G30" s="4" t="s">
        <v>2</v>
      </c>
      <c r="H30" s="4" t="s">
        <v>2</v>
      </c>
      <c r="I30" s="4" t="s">
        <v>2</v>
      </c>
      <c r="J30" s="4" t="s">
        <v>3</v>
      </c>
      <c r="K30" s="31" t="s">
        <v>3</v>
      </c>
      <c r="L30" s="9"/>
      <c r="M30" s="53">
        <v>7.94</v>
      </c>
      <c r="N30" s="55" t="s">
        <v>2</v>
      </c>
      <c r="O30" s="55" t="s">
        <v>2</v>
      </c>
      <c r="P30" s="55" t="s">
        <v>2</v>
      </c>
      <c r="Q30" s="55" t="s">
        <v>3</v>
      </c>
      <c r="R30" s="55" t="s">
        <v>3</v>
      </c>
    </row>
    <row r="31" spans="1:18" s="3" customFormat="1">
      <c r="A31" s="4">
        <v>20</v>
      </c>
      <c r="B31" s="55">
        <v>98</v>
      </c>
      <c r="C31" s="54" t="s">
        <v>36</v>
      </c>
      <c r="D31" s="19">
        <f>(7.22+7.35+8.12+7.8)/4</f>
        <v>7.6224999999999996</v>
      </c>
      <c r="E31" s="55" t="s">
        <v>3</v>
      </c>
      <c r="F31" s="55">
        <v>1</v>
      </c>
      <c r="G31" s="4" t="s">
        <v>2</v>
      </c>
      <c r="H31" s="4" t="s">
        <v>2</v>
      </c>
      <c r="I31" s="4" t="s">
        <v>2</v>
      </c>
      <c r="J31" s="4" t="s">
        <v>3</v>
      </c>
      <c r="K31" s="31" t="s">
        <v>3</v>
      </c>
      <c r="L31" s="9"/>
      <c r="M31" s="53">
        <v>7.83</v>
      </c>
      <c r="N31" s="55" t="s">
        <v>2</v>
      </c>
      <c r="O31" s="55" t="s">
        <v>2</v>
      </c>
      <c r="P31" s="55" t="s">
        <v>3</v>
      </c>
      <c r="Q31" s="55" t="s">
        <v>2</v>
      </c>
      <c r="R31" s="55" t="s">
        <v>3</v>
      </c>
    </row>
    <row r="32" spans="1:18" s="3" customFormat="1">
      <c r="A32" s="4">
        <v>21</v>
      </c>
      <c r="B32" s="55">
        <v>120</v>
      </c>
      <c r="C32" s="54" t="s">
        <v>37</v>
      </c>
      <c r="D32" s="19">
        <f>(7.55+7.72+7.35+7.82)/4</f>
        <v>7.6099999999999994</v>
      </c>
      <c r="E32" s="55">
        <v>2</v>
      </c>
      <c r="F32" s="55">
        <v>1</v>
      </c>
      <c r="G32" s="4" t="s">
        <v>2</v>
      </c>
      <c r="H32" s="4" t="s">
        <v>2</v>
      </c>
      <c r="I32" s="4" t="s">
        <v>3</v>
      </c>
      <c r="J32" s="4" t="s">
        <v>3</v>
      </c>
      <c r="K32" s="31" t="s">
        <v>3</v>
      </c>
      <c r="L32" s="9"/>
      <c r="M32" s="53">
        <v>7.81</v>
      </c>
      <c r="N32" s="55" t="s">
        <v>2</v>
      </c>
      <c r="O32" s="55" t="s">
        <v>2</v>
      </c>
      <c r="P32" s="55" t="s">
        <v>3</v>
      </c>
      <c r="Q32" s="55" t="s">
        <v>3</v>
      </c>
      <c r="R32" s="55" t="s">
        <v>3</v>
      </c>
    </row>
    <row r="33" spans="1:18" s="3" customFormat="1">
      <c r="A33" s="4">
        <v>22</v>
      </c>
      <c r="B33" s="55">
        <v>107</v>
      </c>
      <c r="C33" s="54" t="s">
        <v>41</v>
      </c>
      <c r="D33" s="19">
        <f>(7.17+7.86+7.9+7.5)/4</f>
        <v>7.6074999999999999</v>
      </c>
      <c r="E33" s="55" t="s">
        <v>3</v>
      </c>
      <c r="F33" s="55">
        <v>1</v>
      </c>
      <c r="G33" s="4" t="s">
        <v>2</v>
      </c>
      <c r="H33" s="4" t="s">
        <v>2</v>
      </c>
      <c r="I33" s="4" t="s">
        <v>3</v>
      </c>
      <c r="J33" s="3" t="s">
        <v>2</v>
      </c>
      <c r="K33" s="31" t="s">
        <v>3</v>
      </c>
      <c r="L33" s="9"/>
      <c r="M33" s="53">
        <v>7.65</v>
      </c>
      <c r="N33" s="55" t="s">
        <v>2</v>
      </c>
      <c r="O33" s="55" t="s">
        <v>2</v>
      </c>
      <c r="P33" s="55" t="s">
        <v>2</v>
      </c>
      <c r="Q33" s="55" t="s">
        <v>2</v>
      </c>
      <c r="R33" s="55" t="s">
        <v>3</v>
      </c>
    </row>
    <row r="34" spans="1:18" s="3" customFormat="1">
      <c r="A34" s="4">
        <v>23</v>
      </c>
      <c r="B34" s="55">
        <v>124</v>
      </c>
      <c r="C34" s="54" t="s">
        <v>42</v>
      </c>
      <c r="D34" s="19">
        <f>(7.1+7.21+8.17+7.72)/4</f>
        <v>7.5499999999999989</v>
      </c>
      <c r="E34" s="55" t="s">
        <v>3</v>
      </c>
      <c r="F34" s="55">
        <v>1</v>
      </c>
      <c r="G34" s="4" t="s">
        <v>2</v>
      </c>
      <c r="I34" s="4" t="s">
        <v>3</v>
      </c>
      <c r="J34" s="4" t="s">
        <v>3</v>
      </c>
      <c r="K34" s="31" t="s">
        <v>3</v>
      </c>
      <c r="L34" s="9"/>
      <c r="M34" s="53">
        <v>7.64</v>
      </c>
      <c r="N34" s="55" t="s">
        <v>2</v>
      </c>
      <c r="O34" s="55" t="s">
        <v>2</v>
      </c>
      <c r="P34" s="55" t="s">
        <v>2</v>
      </c>
      <c r="Q34" s="55" t="s">
        <v>3</v>
      </c>
      <c r="R34" s="55" t="s">
        <v>3</v>
      </c>
    </row>
    <row r="35" spans="1:18" s="3" customFormat="1">
      <c r="A35" s="4">
        <v>24</v>
      </c>
      <c r="B35" s="55">
        <v>112</v>
      </c>
      <c r="C35" s="54" t="s">
        <v>53</v>
      </c>
      <c r="D35" s="19">
        <f>(7.03+7.19+7.53+8.29)/4</f>
        <v>7.51</v>
      </c>
      <c r="E35" s="55" t="s">
        <v>3</v>
      </c>
      <c r="F35" s="55">
        <v>1</v>
      </c>
      <c r="G35" s="4" t="s">
        <v>2</v>
      </c>
      <c r="H35" s="4" t="s">
        <v>2</v>
      </c>
      <c r="I35" s="4" t="s">
        <v>2</v>
      </c>
      <c r="J35" s="4" t="s">
        <v>2</v>
      </c>
      <c r="K35" s="31" t="s">
        <v>3</v>
      </c>
      <c r="L35" s="9"/>
      <c r="M35" s="53">
        <v>7.42</v>
      </c>
      <c r="N35" s="55" t="s">
        <v>2</v>
      </c>
      <c r="O35" s="55" t="s">
        <v>2</v>
      </c>
      <c r="P35" s="55" t="s">
        <v>2</v>
      </c>
      <c r="Q35" s="55" t="s">
        <v>3</v>
      </c>
      <c r="R35" s="55" t="s">
        <v>3</v>
      </c>
    </row>
    <row r="36" spans="1:18" s="3" customFormat="1">
      <c r="A36" s="4">
        <v>25</v>
      </c>
      <c r="B36" s="55">
        <v>2</v>
      </c>
      <c r="C36" s="54" t="s">
        <v>54</v>
      </c>
      <c r="D36" s="19">
        <f>(7.48+6.87+7.32+8.13)/4</f>
        <v>7.4500000000000011</v>
      </c>
      <c r="E36" s="55" t="s">
        <v>3</v>
      </c>
      <c r="F36" s="55">
        <v>1</v>
      </c>
      <c r="G36" s="4" t="s">
        <v>2</v>
      </c>
      <c r="H36" s="4" t="s">
        <v>2</v>
      </c>
      <c r="I36" s="4" t="s">
        <v>2</v>
      </c>
      <c r="J36" s="4" t="s">
        <v>3</v>
      </c>
      <c r="K36" s="31" t="s">
        <v>3</v>
      </c>
      <c r="L36" s="9"/>
      <c r="M36" s="53">
        <v>7.41</v>
      </c>
      <c r="N36" s="55" t="s">
        <v>2</v>
      </c>
      <c r="O36" s="54"/>
      <c r="P36" s="55" t="s">
        <v>3</v>
      </c>
      <c r="Q36" s="55" t="s">
        <v>3</v>
      </c>
      <c r="R36" s="55" t="s">
        <v>3</v>
      </c>
    </row>
    <row r="37" spans="1:18" s="3" customFormat="1">
      <c r="A37" s="4">
        <v>26</v>
      </c>
      <c r="B37" s="55">
        <v>111</v>
      </c>
      <c r="C37" s="54" t="s">
        <v>56</v>
      </c>
      <c r="D37" s="19">
        <f>(7.47+7.66+7.25+7.42)/4</f>
        <v>7.4499999999999993</v>
      </c>
      <c r="E37" s="55" t="s">
        <v>3</v>
      </c>
      <c r="F37" s="55">
        <v>1</v>
      </c>
      <c r="G37" s="4" t="s">
        <v>2</v>
      </c>
      <c r="H37" s="4" t="s">
        <v>2</v>
      </c>
      <c r="I37" s="4" t="s">
        <v>3</v>
      </c>
      <c r="J37" s="4" t="s">
        <v>3</v>
      </c>
      <c r="K37" s="31" t="s">
        <v>3</v>
      </c>
      <c r="L37" s="9"/>
      <c r="M37" s="53">
        <v>7.3400000000000007</v>
      </c>
      <c r="N37" s="55" t="s">
        <v>2</v>
      </c>
      <c r="O37" s="55" t="s">
        <v>2</v>
      </c>
      <c r="P37" s="55" t="s">
        <v>2</v>
      </c>
      <c r="Q37" s="55" t="s">
        <v>3</v>
      </c>
      <c r="R37" s="55" t="s">
        <v>3</v>
      </c>
    </row>
    <row r="38" spans="1:18" s="3" customFormat="1">
      <c r="A38" s="4">
        <v>27</v>
      </c>
      <c r="B38" s="55">
        <v>27</v>
      </c>
      <c r="C38" s="54" t="s">
        <v>57</v>
      </c>
      <c r="D38" s="19">
        <f>(7.28+7.45)/2</f>
        <v>7.3650000000000002</v>
      </c>
      <c r="E38" s="55">
        <v>2</v>
      </c>
      <c r="F38" s="55">
        <v>1</v>
      </c>
      <c r="G38" s="4" t="s">
        <v>2</v>
      </c>
      <c r="H38" s="4" t="s">
        <v>2</v>
      </c>
      <c r="I38" s="4" t="s">
        <v>2</v>
      </c>
      <c r="J38" s="4" t="s">
        <v>3</v>
      </c>
      <c r="K38" s="31" t="s">
        <v>3</v>
      </c>
      <c r="L38" s="9"/>
      <c r="M38" s="53">
        <v>7.34</v>
      </c>
      <c r="N38" s="55" t="s">
        <v>2</v>
      </c>
      <c r="O38" s="55" t="s">
        <v>2</v>
      </c>
      <c r="P38" s="55" t="s">
        <v>3</v>
      </c>
      <c r="Q38" s="55" t="s">
        <v>3</v>
      </c>
      <c r="R38" s="55" t="s">
        <v>3</v>
      </c>
    </row>
    <row r="39" spans="1:18" s="3" customFormat="1">
      <c r="A39" s="4">
        <v>28</v>
      </c>
      <c r="B39" s="55">
        <v>1</v>
      </c>
      <c r="C39" s="54" t="s">
        <v>59</v>
      </c>
      <c r="D39" s="19">
        <f>(7.58+7.78+6.85+7.13)/4</f>
        <v>7.335</v>
      </c>
      <c r="E39" s="55" t="s">
        <v>3</v>
      </c>
      <c r="F39" s="55">
        <v>1</v>
      </c>
      <c r="G39" s="4" t="s">
        <v>2</v>
      </c>
      <c r="H39" s="4" t="s">
        <v>2</v>
      </c>
      <c r="I39" s="4" t="s">
        <v>3</v>
      </c>
      <c r="J39" s="4" t="s">
        <v>3</v>
      </c>
      <c r="K39" s="31" t="s">
        <v>3</v>
      </c>
      <c r="L39" s="9"/>
      <c r="M39" s="53">
        <v>7.33</v>
      </c>
      <c r="N39" s="55" t="s">
        <v>2</v>
      </c>
      <c r="O39" s="54"/>
      <c r="P39" s="55" t="s">
        <v>3</v>
      </c>
      <c r="Q39" s="55" t="s">
        <v>3</v>
      </c>
      <c r="R39" s="55" t="s">
        <v>3</v>
      </c>
    </row>
    <row r="40" spans="1:18" s="3" customFormat="1">
      <c r="A40" s="4">
        <v>29</v>
      </c>
      <c r="B40" s="55">
        <v>92</v>
      </c>
      <c r="C40" s="54" t="s">
        <v>64</v>
      </c>
      <c r="D40" s="19">
        <f>(7.44+7.5+7.07+7.21)/4</f>
        <v>7.3050000000000006</v>
      </c>
      <c r="E40" s="55" t="s">
        <v>3</v>
      </c>
      <c r="F40" s="55">
        <v>1</v>
      </c>
      <c r="G40" s="4" t="s">
        <v>2</v>
      </c>
      <c r="I40" s="4" t="s">
        <v>3</v>
      </c>
      <c r="J40" s="4" t="s">
        <v>3</v>
      </c>
      <c r="K40" s="31" t="s">
        <v>3</v>
      </c>
      <c r="L40" s="9"/>
      <c r="M40" s="53">
        <v>7.25</v>
      </c>
      <c r="N40" s="55" t="s">
        <v>2</v>
      </c>
      <c r="O40" s="55" t="s">
        <v>2</v>
      </c>
      <c r="P40" s="55" t="s">
        <v>2</v>
      </c>
      <c r="Q40" s="55" t="s">
        <v>2</v>
      </c>
      <c r="R40" s="55" t="s">
        <v>3</v>
      </c>
    </row>
    <row r="41" spans="1:18" s="3" customFormat="1">
      <c r="A41" s="4">
        <v>30</v>
      </c>
      <c r="B41" s="55">
        <v>49</v>
      </c>
      <c r="C41" s="54" t="s">
        <v>65</v>
      </c>
      <c r="D41" s="19">
        <f>(7.17+6.8+7.66+7.55)/4</f>
        <v>7.2949999999999999</v>
      </c>
      <c r="E41" s="55">
        <v>2</v>
      </c>
      <c r="F41" s="55">
        <v>1</v>
      </c>
      <c r="G41" s="4" t="s">
        <v>2</v>
      </c>
      <c r="I41" s="4" t="s">
        <v>3</v>
      </c>
      <c r="J41" s="4" t="s">
        <v>3</v>
      </c>
      <c r="K41" s="31" t="s">
        <v>3</v>
      </c>
      <c r="L41" s="9"/>
      <c r="M41" s="53">
        <v>7.23</v>
      </c>
      <c r="N41" s="55" t="s">
        <v>2</v>
      </c>
      <c r="O41" s="55" t="s">
        <v>2</v>
      </c>
      <c r="P41" s="55" t="s">
        <v>3</v>
      </c>
      <c r="Q41" s="55" t="s">
        <v>2</v>
      </c>
      <c r="R41" s="55" t="s">
        <v>3</v>
      </c>
    </row>
    <row r="42" spans="1:18" s="3" customFormat="1">
      <c r="A42" s="4">
        <v>31</v>
      </c>
      <c r="B42" s="55">
        <v>133</v>
      </c>
      <c r="C42" s="54" t="s">
        <v>66</v>
      </c>
      <c r="D42" s="19">
        <f>(8.74+6.53+(6.97+5.66)/2+7.75+7.11)/5</f>
        <v>7.2889999999999997</v>
      </c>
      <c r="E42" s="55" t="s">
        <v>3</v>
      </c>
      <c r="F42" s="55">
        <v>1</v>
      </c>
      <c r="G42" s="4" t="s">
        <v>2</v>
      </c>
      <c r="H42" s="4" t="s">
        <v>2</v>
      </c>
      <c r="I42" s="4" t="s">
        <v>2</v>
      </c>
      <c r="J42" s="4" t="s">
        <v>3</v>
      </c>
      <c r="K42" s="31" t="s">
        <v>3</v>
      </c>
      <c r="L42" s="9"/>
      <c r="M42" s="53">
        <v>7.1999999999999993</v>
      </c>
      <c r="N42" s="55" t="s">
        <v>2</v>
      </c>
      <c r="O42" s="55" t="s">
        <v>2</v>
      </c>
      <c r="P42" s="55" t="s">
        <v>2</v>
      </c>
      <c r="Q42" s="55" t="s">
        <v>2</v>
      </c>
      <c r="R42" s="55" t="s">
        <v>3</v>
      </c>
    </row>
    <row r="43" spans="1:18" s="3" customFormat="1">
      <c r="A43" s="4">
        <v>32</v>
      </c>
      <c r="B43" s="55">
        <v>47</v>
      </c>
      <c r="C43" s="54" t="s">
        <v>67</v>
      </c>
      <c r="D43" s="19">
        <f>(7.21+7.11)/2</f>
        <v>7.16</v>
      </c>
      <c r="E43" s="55">
        <v>2</v>
      </c>
      <c r="F43" s="55">
        <v>1</v>
      </c>
      <c r="G43" s="4" t="s">
        <v>2</v>
      </c>
      <c r="H43" s="4" t="s">
        <v>2</v>
      </c>
      <c r="I43" s="4" t="s">
        <v>3</v>
      </c>
      <c r="J43" s="4" t="s">
        <v>3</v>
      </c>
      <c r="K43" s="31" t="s">
        <v>3</v>
      </c>
      <c r="L43" s="9"/>
      <c r="M43" s="53">
        <v>7.18</v>
      </c>
      <c r="N43" s="55" t="s">
        <v>2</v>
      </c>
      <c r="O43" s="55" t="s">
        <v>2</v>
      </c>
      <c r="P43" s="55" t="s">
        <v>3</v>
      </c>
      <c r="Q43" s="55" t="s">
        <v>2</v>
      </c>
      <c r="R43" s="55" t="s">
        <v>3</v>
      </c>
    </row>
    <row r="44" spans="1:18" s="3" customFormat="1">
      <c r="A44" s="4">
        <v>33</v>
      </c>
      <c r="B44" s="55">
        <v>45</v>
      </c>
      <c r="C44" s="54" t="s">
        <v>68</v>
      </c>
      <c r="D44" s="19">
        <f>(6.99+7.29)/2</f>
        <v>7.1400000000000006</v>
      </c>
      <c r="E44" s="55">
        <v>2</v>
      </c>
      <c r="F44" s="55">
        <v>1</v>
      </c>
      <c r="G44" s="4" t="s">
        <v>2</v>
      </c>
      <c r="H44" s="4" t="s">
        <v>2</v>
      </c>
      <c r="I44" s="4" t="s">
        <v>2</v>
      </c>
      <c r="J44" s="4" t="s">
        <v>3</v>
      </c>
      <c r="K44" s="31" t="s">
        <v>3</v>
      </c>
      <c r="L44" s="9"/>
      <c r="M44" s="53">
        <v>7.18</v>
      </c>
      <c r="N44" s="55" t="s">
        <v>2</v>
      </c>
      <c r="O44" s="55" t="s">
        <v>2</v>
      </c>
      <c r="P44" s="55" t="s">
        <v>2</v>
      </c>
      <c r="Q44" s="55" t="s">
        <v>2</v>
      </c>
      <c r="R44" s="55" t="s">
        <v>3</v>
      </c>
    </row>
    <row r="45" spans="1:18" s="3" customFormat="1">
      <c r="A45" s="4">
        <v>34</v>
      </c>
      <c r="B45" s="55">
        <v>24</v>
      </c>
      <c r="C45" s="54" t="s">
        <v>70</v>
      </c>
      <c r="D45" s="19">
        <f>(6.63+7+7.05+7.76)/4</f>
        <v>7.1099999999999994</v>
      </c>
      <c r="E45" s="55">
        <v>2</v>
      </c>
      <c r="F45" s="55">
        <v>1</v>
      </c>
      <c r="G45" s="4" t="s">
        <v>2</v>
      </c>
      <c r="H45" s="4" t="s">
        <v>2</v>
      </c>
      <c r="I45" s="4" t="s">
        <v>3</v>
      </c>
      <c r="J45" s="4" t="s">
        <v>3</v>
      </c>
      <c r="K45" s="31" t="s">
        <v>3</v>
      </c>
      <c r="L45" s="9"/>
      <c r="M45" s="53">
        <v>7.15</v>
      </c>
      <c r="N45" s="55" t="s">
        <v>2</v>
      </c>
      <c r="O45" s="55" t="s">
        <v>2</v>
      </c>
      <c r="P45" s="55" t="s">
        <v>3</v>
      </c>
      <c r="Q45" s="55" t="s">
        <v>3</v>
      </c>
      <c r="R45" s="55" t="s">
        <v>3</v>
      </c>
    </row>
    <row r="46" spans="1:18" s="3" customFormat="1">
      <c r="A46" s="4">
        <v>35</v>
      </c>
      <c r="B46" s="55">
        <v>125</v>
      </c>
      <c r="C46" s="54" t="s">
        <v>74</v>
      </c>
      <c r="D46" s="19">
        <f>(6.43+6.71+7.42+7.76)/4</f>
        <v>7.08</v>
      </c>
      <c r="E46" s="55" t="s">
        <v>3</v>
      </c>
      <c r="F46" s="55">
        <v>1</v>
      </c>
      <c r="G46" s="4" t="s">
        <v>2</v>
      </c>
      <c r="H46" s="4" t="s">
        <v>2</v>
      </c>
      <c r="I46" s="4" t="s">
        <v>3</v>
      </c>
      <c r="J46" s="4" t="s">
        <v>3</v>
      </c>
      <c r="K46" s="31" t="s">
        <v>3</v>
      </c>
      <c r="L46" s="9"/>
      <c r="M46" s="53">
        <v>7.05</v>
      </c>
      <c r="N46" s="55" t="s">
        <v>2</v>
      </c>
      <c r="O46" s="55" t="s">
        <v>2</v>
      </c>
      <c r="P46" s="55" t="s">
        <v>2</v>
      </c>
      <c r="Q46" s="55" t="s">
        <v>2</v>
      </c>
      <c r="R46" s="55" t="s">
        <v>3</v>
      </c>
    </row>
    <row r="47" spans="1:18" s="3" customFormat="1">
      <c r="A47" s="4">
        <v>36</v>
      </c>
      <c r="B47" s="55">
        <v>134</v>
      </c>
      <c r="C47" s="54" t="s">
        <v>75</v>
      </c>
      <c r="D47" s="19">
        <f>(6.8+7.18)/2</f>
        <v>6.99</v>
      </c>
      <c r="E47" s="55" t="s">
        <v>3</v>
      </c>
      <c r="F47" s="55">
        <v>1</v>
      </c>
      <c r="G47" s="4" t="s">
        <v>2</v>
      </c>
      <c r="H47" s="4" t="s">
        <v>2</v>
      </c>
      <c r="I47" s="4" t="s">
        <v>2</v>
      </c>
      <c r="J47" s="4" t="s">
        <v>3</v>
      </c>
      <c r="K47" s="31" t="s">
        <v>3</v>
      </c>
      <c r="L47" s="9"/>
      <c r="M47" s="53">
        <v>7.05</v>
      </c>
      <c r="N47" s="55" t="s">
        <v>2</v>
      </c>
      <c r="O47" s="55" t="s">
        <v>2</v>
      </c>
      <c r="P47" s="55" t="s">
        <v>2</v>
      </c>
      <c r="Q47" s="55" t="s">
        <v>2</v>
      </c>
      <c r="R47" s="55" t="s">
        <v>3</v>
      </c>
    </row>
    <row r="48" spans="1:18" s="3" customFormat="1" ht="15" customHeight="1">
      <c r="A48" s="4">
        <v>37</v>
      </c>
      <c r="B48" s="55">
        <v>20</v>
      </c>
      <c r="C48" s="54" t="s">
        <v>79</v>
      </c>
      <c r="D48" s="19">
        <f>(6.81+6.78+7.33)/3</f>
        <v>6.9733333333333336</v>
      </c>
      <c r="E48" s="55">
        <v>2</v>
      </c>
      <c r="F48" s="55">
        <v>1</v>
      </c>
      <c r="G48" s="4" t="s">
        <v>2</v>
      </c>
      <c r="H48" s="4" t="s">
        <v>2</v>
      </c>
      <c r="I48" s="4" t="s">
        <v>3</v>
      </c>
      <c r="J48" s="4" t="s">
        <v>3</v>
      </c>
      <c r="K48" s="31" t="s">
        <v>3</v>
      </c>
      <c r="L48" s="9"/>
      <c r="M48" s="53">
        <v>6.94</v>
      </c>
      <c r="N48" s="55" t="s">
        <v>2</v>
      </c>
      <c r="O48" s="55" t="s">
        <v>2</v>
      </c>
      <c r="P48" s="55" t="s">
        <v>2</v>
      </c>
      <c r="Q48" s="55" t="s">
        <v>3</v>
      </c>
      <c r="R48" s="55" t="s">
        <v>2</v>
      </c>
    </row>
    <row r="49" spans="1:18" s="3" customFormat="1">
      <c r="A49" s="4">
        <v>38</v>
      </c>
      <c r="B49" s="55">
        <v>46</v>
      </c>
      <c r="C49" s="54" t="s">
        <v>83</v>
      </c>
      <c r="D49" s="19">
        <f>(7.2+7.16+6.46+6.96)/4</f>
        <v>6.9450000000000003</v>
      </c>
      <c r="E49" s="55">
        <v>2</v>
      </c>
      <c r="F49" s="55">
        <v>1</v>
      </c>
      <c r="G49" s="4" t="s">
        <v>2</v>
      </c>
      <c r="H49" s="4" t="s">
        <v>2</v>
      </c>
      <c r="I49" s="4" t="s">
        <v>2</v>
      </c>
      <c r="J49" s="4" t="s">
        <v>3</v>
      </c>
      <c r="K49" s="31" t="s">
        <v>3</v>
      </c>
      <c r="L49" s="9"/>
      <c r="M49" s="53">
        <v>6.88</v>
      </c>
      <c r="N49" s="55" t="s">
        <v>2</v>
      </c>
      <c r="O49" s="55" t="s">
        <v>2</v>
      </c>
      <c r="P49" s="55" t="s">
        <v>2</v>
      </c>
      <c r="Q49" s="55" t="s">
        <v>2</v>
      </c>
      <c r="R49" s="55" t="s">
        <v>3</v>
      </c>
    </row>
    <row r="50" spans="1:18" s="3" customFormat="1">
      <c r="A50" s="4">
        <v>39</v>
      </c>
      <c r="B50" s="55">
        <v>42</v>
      </c>
      <c r="C50" s="54" t="s">
        <v>86</v>
      </c>
      <c r="D50" s="19">
        <f>(7.28+6.6)/2</f>
        <v>6.9399999999999995</v>
      </c>
      <c r="E50" s="55">
        <v>2</v>
      </c>
      <c r="F50" s="55">
        <v>1</v>
      </c>
      <c r="G50" s="4" t="s">
        <v>2</v>
      </c>
      <c r="H50" s="4" t="s">
        <v>2</v>
      </c>
      <c r="I50" s="4" t="s">
        <v>2</v>
      </c>
      <c r="J50" s="4" t="s">
        <v>3</v>
      </c>
      <c r="K50" s="31" t="s">
        <v>3</v>
      </c>
      <c r="L50" s="9"/>
      <c r="M50" s="53">
        <v>6.8</v>
      </c>
      <c r="N50" s="55" t="s">
        <v>2</v>
      </c>
      <c r="O50" s="55" t="s">
        <v>2</v>
      </c>
      <c r="P50" s="55" t="s">
        <v>2</v>
      </c>
      <c r="Q50" s="55" t="s">
        <v>2</v>
      </c>
      <c r="R50" s="55" t="s">
        <v>3</v>
      </c>
    </row>
    <row r="51" spans="1:18" s="3" customFormat="1">
      <c r="A51" s="4">
        <v>40</v>
      </c>
      <c r="B51" s="55">
        <v>89</v>
      </c>
      <c r="C51" s="54" t="s">
        <v>87</v>
      </c>
      <c r="D51" s="19">
        <f>(7.07+6.61+6.9+6.71+7.33)/5</f>
        <v>6.9239999999999995</v>
      </c>
      <c r="E51" s="55">
        <v>2</v>
      </c>
      <c r="F51" s="55">
        <v>1</v>
      </c>
      <c r="G51" s="4" t="s">
        <v>2</v>
      </c>
      <c r="H51" s="4" t="s">
        <v>2</v>
      </c>
      <c r="I51" s="4" t="s">
        <v>2</v>
      </c>
      <c r="J51" s="4" t="s">
        <v>3</v>
      </c>
      <c r="K51" s="31" t="s">
        <v>3</v>
      </c>
      <c r="L51" s="9"/>
      <c r="M51" s="53">
        <v>6.8000000000000007</v>
      </c>
      <c r="N51" s="55" t="s">
        <v>2</v>
      </c>
      <c r="O51" s="55" t="s">
        <v>2</v>
      </c>
      <c r="P51" s="55" t="s">
        <v>2</v>
      </c>
      <c r="Q51" s="55" t="s">
        <v>3</v>
      </c>
      <c r="R51" s="55" t="s">
        <v>3</v>
      </c>
    </row>
    <row r="52" spans="1:18" s="3" customFormat="1">
      <c r="A52" s="4">
        <v>41</v>
      </c>
      <c r="B52" s="55">
        <v>106</v>
      </c>
      <c r="C52" s="54" t="s">
        <v>88</v>
      </c>
      <c r="D52" s="19">
        <f>(7.21+7.07+6.73+6.55+6.55)/5</f>
        <v>6.8220000000000001</v>
      </c>
      <c r="E52" s="55" t="s">
        <v>3</v>
      </c>
      <c r="F52" s="55">
        <v>1</v>
      </c>
      <c r="G52" s="4" t="s">
        <v>2</v>
      </c>
      <c r="H52" s="4" t="s">
        <v>2</v>
      </c>
      <c r="I52" s="4" t="s">
        <v>2</v>
      </c>
      <c r="J52" s="4" t="s">
        <v>3</v>
      </c>
      <c r="K52" s="31" t="s">
        <v>3</v>
      </c>
      <c r="L52" s="9"/>
      <c r="M52" s="53">
        <v>6.78</v>
      </c>
      <c r="N52" s="55" t="s">
        <v>2</v>
      </c>
      <c r="O52" s="55" t="s">
        <v>2</v>
      </c>
      <c r="P52" s="55" t="s">
        <v>3</v>
      </c>
      <c r="Q52" s="55" t="s">
        <v>2</v>
      </c>
      <c r="R52" s="55" t="s">
        <v>3</v>
      </c>
    </row>
    <row r="53" spans="1:18" s="3" customFormat="1">
      <c r="A53" s="4">
        <v>42</v>
      </c>
      <c r="B53" s="55">
        <v>38</v>
      </c>
      <c r="C53" s="54" t="s">
        <v>90</v>
      </c>
      <c r="D53" s="19">
        <f>(6.85+(6+7.09)/2+7.26+6.63)/4</f>
        <v>6.82125</v>
      </c>
      <c r="E53" s="55" t="s">
        <v>3</v>
      </c>
      <c r="F53" s="55">
        <v>1</v>
      </c>
      <c r="G53" s="4" t="s">
        <v>2</v>
      </c>
      <c r="H53" s="4" t="s">
        <v>2</v>
      </c>
      <c r="I53" s="4" t="s">
        <v>2</v>
      </c>
      <c r="J53" s="4" t="s">
        <v>3</v>
      </c>
      <c r="K53" s="31" t="s">
        <v>3</v>
      </c>
      <c r="L53" s="9"/>
      <c r="M53" s="53">
        <v>6.77</v>
      </c>
      <c r="N53" s="55" t="s">
        <v>2</v>
      </c>
      <c r="O53" s="55" t="s">
        <v>2</v>
      </c>
      <c r="P53" s="55" t="s">
        <v>3</v>
      </c>
      <c r="Q53" s="55" t="s">
        <v>3</v>
      </c>
      <c r="R53" s="55" t="s">
        <v>3</v>
      </c>
    </row>
    <row r="54" spans="1:18" s="3" customFormat="1">
      <c r="A54" s="4">
        <v>43</v>
      </c>
      <c r="B54" s="55">
        <v>130</v>
      </c>
      <c r="C54" s="54" t="s">
        <v>91</v>
      </c>
      <c r="D54" s="19">
        <f>(6.81+7.3+6.39+6.6)/4</f>
        <v>6.7750000000000004</v>
      </c>
      <c r="E54" s="55" t="s">
        <v>3</v>
      </c>
      <c r="F54" s="55">
        <v>1</v>
      </c>
      <c r="G54" s="4" t="s">
        <v>2</v>
      </c>
      <c r="H54" s="4" t="s">
        <v>2</v>
      </c>
      <c r="I54" s="4" t="s">
        <v>2</v>
      </c>
      <c r="J54" s="4" t="s">
        <v>3</v>
      </c>
      <c r="K54" s="31" t="s">
        <v>3</v>
      </c>
      <c r="L54" s="9"/>
      <c r="M54" s="53">
        <v>6.75</v>
      </c>
      <c r="N54" s="55" t="s">
        <v>2</v>
      </c>
      <c r="O54" s="55" t="s">
        <v>2</v>
      </c>
      <c r="P54" s="55" t="s">
        <v>2</v>
      </c>
      <c r="Q54" s="55" t="s">
        <v>2</v>
      </c>
      <c r="R54" s="55" t="s">
        <v>3</v>
      </c>
    </row>
    <row r="55" spans="1:18" s="3" customFormat="1">
      <c r="A55" s="4">
        <v>44</v>
      </c>
      <c r="B55" s="55">
        <v>8</v>
      </c>
      <c r="C55" s="54" t="s">
        <v>93</v>
      </c>
      <c r="D55" s="19">
        <f>(6.9+6.44+6.87+6.8)/4</f>
        <v>6.7525000000000004</v>
      </c>
      <c r="E55" s="55">
        <v>2</v>
      </c>
      <c r="F55" s="55">
        <v>1</v>
      </c>
      <c r="G55" s="4" t="s">
        <v>2</v>
      </c>
      <c r="H55" s="4" t="s">
        <v>2</v>
      </c>
      <c r="I55" s="4" t="s">
        <v>2</v>
      </c>
      <c r="J55" s="4" t="s">
        <v>3</v>
      </c>
      <c r="K55" s="31" t="s">
        <v>3</v>
      </c>
      <c r="L55" s="9"/>
      <c r="M55" s="53">
        <v>6.71</v>
      </c>
      <c r="N55" s="55" t="s">
        <v>2</v>
      </c>
      <c r="O55" s="55" t="s">
        <v>2</v>
      </c>
      <c r="P55" s="55" t="s">
        <v>2</v>
      </c>
      <c r="Q55" s="55" t="s">
        <v>3</v>
      </c>
      <c r="R55" s="55" t="s">
        <v>3</v>
      </c>
    </row>
    <row r="56" spans="1:18" s="3" customFormat="1">
      <c r="A56" s="4">
        <v>45</v>
      </c>
      <c r="B56" s="55">
        <v>41</v>
      </c>
      <c r="C56" s="54" t="s">
        <v>94</v>
      </c>
      <c r="D56" s="19">
        <f>(6.17+6.27+7.35+6.84)/4</f>
        <v>6.6574999999999998</v>
      </c>
      <c r="E56" s="55">
        <v>2</v>
      </c>
      <c r="F56" s="55">
        <v>1</v>
      </c>
      <c r="G56" s="4" t="s">
        <v>2</v>
      </c>
      <c r="H56" s="4" t="s">
        <v>2</v>
      </c>
      <c r="I56" s="4" t="s">
        <v>3</v>
      </c>
      <c r="J56" s="4" t="s">
        <v>3</v>
      </c>
      <c r="K56" s="31" t="s">
        <v>3</v>
      </c>
      <c r="L56" s="9"/>
      <c r="M56" s="53">
        <v>6.7</v>
      </c>
      <c r="N56" s="55" t="s">
        <v>2</v>
      </c>
      <c r="O56" s="55" t="s">
        <v>2</v>
      </c>
      <c r="P56" s="55" t="s">
        <v>2</v>
      </c>
      <c r="Q56" s="55" t="s">
        <v>2</v>
      </c>
      <c r="R56" s="55" t="s">
        <v>3</v>
      </c>
    </row>
    <row r="57" spans="1:18" s="3" customFormat="1">
      <c r="A57" s="4">
        <v>46</v>
      </c>
      <c r="B57" s="55">
        <v>66</v>
      </c>
      <c r="C57" s="54" t="s">
        <v>95</v>
      </c>
      <c r="D57" s="19">
        <f>(6.4+6.6+6.76+6.6)/4</f>
        <v>6.59</v>
      </c>
      <c r="E57" s="55" t="s">
        <v>3</v>
      </c>
      <c r="F57" s="55">
        <v>1</v>
      </c>
      <c r="G57" s="4" t="s">
        <v>2</v>
      </c>
      <c r="H57" s="4" t="s">
        <v>2</v>
      </c>
      <c r="I57" s="4" t="s">
        <v>2</v>
      </c>
      <c r="J57" s="4" t="s">
        <v>3</v>
      </c>
      <c r="K57" s="31" t="s">
        <v>3</v>
      </c>
      <c r="L57" s="9"/>
      <c r="M57" s="53">
        <v>6.69</v>
      </c>
      <c r="N57" s="55" t="s">
        <v>2</v>
      </c>
      <c r="O57" s="55" t="s">
        <v>2</v>
      </c>
      <c r="P57" s="55" t="s">
        <v>2</v>
      </c>
      <c r="Q57" s="55" t="s">
        <v>3</v>
      </c>
      <c r="R57" s="55" t="s">
        <v>3</v>
      </c>
    </row>
    <row r="58" spans="1:18" s="3" customFormat="1">
      <c r="A58" s="4">
        <v>47</v>
      </c>
      <c r="B58" s="55">
        <v>35</v>
      </c>
      <c r="C58" s="54" t="s">
        <v>97</v>
      </c>
      <c r="D58" s="19">
        <f>(6.55+(6.2+6.51)/2+6.63+6.82)/4</f>
        <v>6.5887500000000001</v>
      </c>
      <c r="E58" s="55">
        <v>2</v>
      </c>
      <c r="F58" s="55">
        <v>1</v>
      </c>
      <c r="G58" s="4" t="s">
        <v>2</v>
      </c>
      <c r="H58" s="4" t="s">
        <v>2</v>
      </c>
      <c r="I58" s="4" t="s">
        <v>2</v>
      </c>
      <c r="J58" s="4" t="s">
        <v>3</v>
      </c>
      <c r="K58" s="31" t="s">
        <v>3</v>
      </c>
      <c r="L58" s="9"/>
      <c r="M58" s="53">
        <v>6.64</v>
      </c>
      <c r="N58" s="55" t="s">
        <v>2</v>
      </c>
      <c r="O58" s="55" t="s">
        <v>2</v>
      </c>
      <c r="P58" s="55" t="s">
        <v>3</v>
      </c>
      <c r="Q58" s="55" t="s">
        <v>3</v>
      </c>
      <c r="R58" s="55" t="s">
        <v>3</v>
      </c>
    </row>
    <row r="59" spans="1:18" s="3" customFormat="1">
      <c r="A59" s="4">
        <v>48</v>
      </c>
      <c r="B59" s="55">
        <v>58</v>
      </c>
      <c r="C59" s="54" t="s">
        <v>98</v>
      </c>
      <c r="D59" s="19">
        <f>(6.31+6.35+6.81+6.69)/4</f>
        <v>6.54</v>
      </c>
      <c r="E59" s="55">
        <v>2</v>
      </c>
      <c r="F59" s="55">
        <v>1</v>
      </c>
      <c r="G59" s="4" t="s">
        <v>2</v>
      </c>
      <c r="H59" s="4" t="s">
        <v>2</v>
      </c>
      <c r="I59" s="4" t="s">
        <v>3</v>
      </c>
      <c r="J59" s="4" t="s">
        <v>3</v>
      </c>
      <c r="K59" s="31" t="s">
        <v>3</v>
      </c>
      <c r="L59" s="9"/>
      <c r="M59" s="53">
        <v>6.59</v>
      </c>
      <c r="N59" s="55" t="s">
        <v>2</v>
      </c>
      <c r="O59" s="55" t="s">
        <v>2</v>
      </c>
      <c r="P59" s="55" t="s">
        <v>2</v>
      </c>
      <c r="Q59" s="55" t="s">
        <v>3</v>
      </c>
      <c r="R59" s="55" t="s">
        <v>3</v>
      </c>
    </row>
    <row r="60" spans="1:18" s="3" customFormat="1">
      <c r="A60" s="4">
        <v>49</v>
      </c>
      <c r="B60" s="55">
        <v>14</v>
      </c>
      <c r="C60" s="54" t="s">
        <v>101</v>
      </c>
      <c r="D60" s="19">
        <f>(6.76+6.47+6.23+6.45)/4</f>
        <v>6.4775</v>
      </c>
      <c r="E60" s="55">
        <v>2</v>
      </c>
      <c r="F60" s="55">
        <v>1</v>
      </c>
      <c r="G60" s="4" t="s">
        <v>2</v>
      </c>
      <c r="H60" s="4" t="s">
        <v>2</v>
      </c>
      <c r="I60" s="4" t="s">
        <v>2</v>
      </c>
      <c r="J60" s="4" t="s">
        <v>2</v>
      </c>
      <c r="K60" s="31" t="s">
        <v>3</v>
      </c>
      <c r="L60" s="9"/>
      <c r="M60" s="53">
        <v>6.55</v>
      </c>
      <c r="N60" s="55" t="s">
        <v>2</v>
      </c>
      <c r="O60" s="55" t="s">
        <v>2</v>
      </c>
      <c r="P60" s="55" t="s">
        <v>3</v>
      </c>
      <c r="Q60" s="55" t="s">
        <v>3</v>
      </c>
      <c r="R60" s="55" t="s">
        <v>3</v>
      </c>
    </row>
    <row r="61" spans="1:18" s="3" customFormat="1">
      <c r="A61" s="4">
        <v>50</v>
      </c>
      <c r="B61" s="58">
        <v>64</v>
      </c>
      <c r="C61" s="59" t="s">
        <v>102</v>
      </c>
      <c r="D61" s="60">
        <f>(6.64+6.82+(6.99+6.7)/2+6.35+5.65)/5</f>
        <v>6.4610000000000003</v>
      </c>
      <c r="E61" s="58">
        <v>2</v>
      </c>
      <c r="F61" s="58">
        <v>1</v>
      </c>
      <c r="G61" s="36" t="s">
        <v>2</v>
      </c>
      <c r="H61" s="36" t="s">
        <v>2</v>
      </c>
      <c r="I61" s="36" t="s">
        <v>2</v>
      </c>
      <c r="J61" s="36" t="s">
        <v>2</v>
      </c>
      <c r="K61" s="38" t="s">
        <v>3</v>
      </c>
      <c r="L61" s="9"/>
      <c r="M61" s="61">
        <v>6.55</v>
      </c>
      <c r="N61" s="55" t="s">
        <v>2</v>
      </c>
      <c r="O61" s="55" t="s">
        <v>2</v>
      </c>
      <c r="P61" s="55" t="s">
        <v>3</v>
      </c>
      <c r="Q61" s="55" t="s">
        <v>3</v>
      </c>
      <c r="R61" s="55" t="s">
        <v>3</v>
      </c>
    </row>
    <row r="62" spans="1:18" s="9" customFormat="1">
      <c r="A62" s="4">
        <v>51</v>
      </c>
      <c r="B62" s="2">
        <v>110</v>
      </c>
      <c r="C62" s="1" t="s">
        <v>107</v>
      </c>
      <c r="D62" s="19">
        <f>(9.22+9.26+9.21+9.06)/4</f>
        <v>9.1875</v>
      </c>
      <c r="E62" s="2" t="s">
        <v>3</v>
      </c>
      <c r="F62" s="2">
        <v>1</v>
      </c>
      <c r="G62" s="4" t="s">
        <v>2</v>
      </c>
      <c r="H62" s="4" t="s">
        <v>2</v>
      </c>
      <c r="I62" s="4" t="s">
        <v>2</v>
      </c>
      <c r="J62" s="4" t="s">
        <v>2</v>
      </c>
      <c r="K62" s="4" t="s">
        <v>3</v>
      </c>
      <c r="L62" s="3"/>
      <c r="M62" s="53">
        <v>6.45</v>
      </c>
      <c r="N62" s="57"/>
      <c r="O62" s="57"/>
      <c r="P62" s="57"/>
      <c r="Q62" s="57"/>
      <c r="R62" s="57"/>
    </row>
    <row r="63" spans="1:18" s="9" customFormat="1">
      <c r="A63" s="4">
        <v>52</v>
      </c>
      <c r="B63" s="2">
        <v>34</v>
      </c>
      <c r="C63" s="1" t="s">
        <v>108</v>
      </c>
      <c r="D63" s="19">
        <f>(8.13+9+9.71+9.69)/4</f>
        <v>9.1325000000000003</v>
      </c>
      <c r="E63" s="2" t="s">
        <v>3</v>
      </c>
      <c r="F63" s="2">
        <v>1</v>
      </c>
      <c r="G63" s="4" t="s">
        <v>2</v>
      </c>
      <c r="H63" s="4" t="s">
        <v>2</v>
      </c>
      <c r="I63" s="4" t="s">
        <v>3</v>
      </c>
      <c r="J63" s="4" t="s">
        <v>3</v>
      </c>
      <c r="K63" s="4" t="s">
        <v>3</v>
      </c>
      <c r="L63" s="3"/>
      <c r="M63" s="53">
        <v>6.44</v>
      </c>
      <c r="N63" s="57"/>
      <c r="O63" s="57"/>
      <c r="P63" s="57"/>
      <c r="Q63" s="57"/>
      <c r="R63" s="57"/>
    </row>
    <row r="64" spans="1:18" s="9" customFormat="1">
      <c r="A64" s="4">
        <v>53</v>
      </c>
      <c r="B64" s="2">
        <v>103</v>
      </c>
      <c r="C64" s="1" t="s">
        <v>111</v>
      </c>
      <c r="D64" s="19">
        <f>(8.55+8.72+8.75+8.6)/4</f>
        <v>8.6550000000000011</v>
      </c>
      <c r="E64" s="2">
        <v>2</v>
      </c>
      <c r="F64" s="2">
        <v>1</v>
      </c>
      <c r="G64" s="4" t="s">
        <v>2</v>
      </c>
      <c r="H64" s="4" t="s">
        <v>2</v>
      </c>
      <c r="I64" s="4" t="s">
        <v>3</v>
      </c>
      <c r="J64" s="4" t="s">
        <v>3</v>
      </c>
      <c r="K64" s="4" t="s">
        <v>3</v>
      </c>
      <c r="L64" s="3"/>
      <c r="M64" s="53">
        <v>6.33</v>
      </c>
      <c r="N64" s="57"/>
      <c r="O64" s="57"/>
      <c r="P64" s="57"/>
      <c r="Q64" s="57"/>
      <c r="R64" s="57"/>
    </row>
    <row r="65" spans="1:1021" s="9" customFormat="1">
      <c r="A65" s="4">
        <v>54</v>
      </c>
      <c r="B65" s="2">
        <v>73</v>
      </c>
      <c r="C65" s="1" t="s">
        <v>112</v>
      </c>
      <c r="D65" s="19">
        <f>(8.31+8.62+8.52+8.8+7.89)/5</f>
        <v>8.4280000000000008</v>
      </c>
      <c r="E65" s="2">
        <v>1</v>
      </c>
      <c r="F65" s="2">
        <v>2</v>
      </c>
      <c r="G65" s="4" t="s">
        <v>2</v>
      </c>
      <c r="H65" s="4" t="s">
        <v>2</v>
      </c>
      <c r="I65" s="4" t="s">
        <v>2</v>
      </c>
      <c r="J65" s="4" t="s">
        <v>2</v>
      </c>
      <c r="K65" s="4" t="s">
        <v>3</v>
      </c>
      <c r="L65" s="3"/>
      <c r="M65" s="53">
        <v>6.32</v>
      </c>
      <c r="N65" s="57"/>
      <c r="O65" s="57"/>
      <c r="P65" s="57"/>
      <c r="Q65" s="57"/>
      <c r="R65" s="57"/>
    </row>
    <row r="66" spans="1:1021" s="9" customFormat="1">
      <c r="A66" s="4">
        <v>55</v>
      </c>
      <c r="B66" s="2">
        <v>26</v>
      </c>
      <c r="C66" s="1" t="s">
        <v>113</v>
      </c>
      <c r="D66" s="19">
        <f>(8.55+8.21+8.3+8.04)/4</f>
        <v>8.2750000000000004</v>
      </c>
      <c r="E66" s="2">
        <v>2</v>
      </c>
      <c r="F66" s="2">
        <v>1</v>
      </c>
      <c r="G66" s="4" t="s">
        <v>2</v>
      </c>
      <c r="H66" s="3"/>
      <c r="I66" s="4" t="s">
        <v>3</v>
      </c>
      <c r="J66" s="4" t="s">
        <v>3</v>
      </c>
      <c r="K66" s="4" t="s">
        <v>3</v>
      </c>
      <c r="L66" s="3"/>
      <c r="M66" s="53">
        <v>6.28</v>
      </c>
      <c r="N66" s="57"/>
      <c r="O66" s="57"/>
      <c r="P66" s="57"/>
      <c r="Q66" s="57"/>
      <c r="R66" s="57"/>
    </row>
    <row r="67" spans="1:1021" s="9" customFormat="1">
      <c r="A67" s="4">
        <v>56</v>
      </c>
      <c r="B67" s="2">
        <v>65</v>
      </c>
      <c r="C67" s="1" t="s">
        <v>114</v>
      </c>
      <c r="D67" s="19">
        <f>(7.89+7.69+8.76+8.19)/4</f>
        <v>8.1325000000000003</v>
      </c>
      <c r="E67" s="2">
        <v>1</v>
      </c>
      <c r="F67" s="2">
        <v>2</v>
      </c>
      <c r="G67" s="4" t="s">
        <v>2</v>
      </c>
      <c r="H67" s="4" t="s">
        <v>2</v>
      </c>
      <c r="I67" s="4" t="s">
        <v>2</v>
      </c>
      <c r="J67" s="4" t="s">
        <v>3</v>
      </c>
      <c r="K67" s="4" t="s">
        <v>3</v>
      </c>
      <c r="L67" s="3"/>
      <c r="M67" s="53">
        <v>6.25</v>
      </c>
      <c r="N67" s="57"/>
      <c r="O67" s="57"/>
      <c r="P67" s="57"/>
      <c r="Q67" s="57"/>
      <c r="R67" s="57"/>
    </row>
    <row r="68" spans="1:1021" s="6" customFormat="1">
      <c r="A68" s="42"/>
      <c r="D68" s="43"/>
      <c r="E68" s="7"/>
      <c r="M68" s="52"/>
    </row>
    <row r="69" spans="1:1021" s="45" customFormat="1">
      <c r="A69" s="44"/>
      <c r="B69" s="24" t="s">
        <v>141</v>
      </c>
      <c r="C69" s="24"/>
      <c r="D69" s="26"/>
      <c r="E69" s="27"/>
      <c r="F69" s="24"/>
      <c r="G69" s="24"/>
      <c r="H69" s="24"/>
      <c r="I69" s="24"/>
      <c r="J69" s="24"/>
      <c r="K69" s="24"/>
      <c r="L69" s="24"/>
      <c r="M69" s="51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  <c r="LT69" s="24"/>
      <c r="LU69" s="24"/>
      <c r="LV69" s="24"/>
      <c r="LW69" s="24"/>
      <c r="LX69" s="24"/>
      <c r="LY69" s="24"/>
      <c r="LZ69" s="24"/>
      <c r="MA69" s="24"/>
      <c r="MB69" s="24"/>
      <c r="MC69" s="24"/>
      <c r="MD69" s="24"/>
      <c r="ME69" s="24"/>
      <c r="MF69" s="24"/>
      <c r="MG69" s="24"/>
      <c r="MH69" s="24"/>
      <c r="MI69" s="24"/>
      <c r="MJ69" s="24"/>
      <c r="MK69" s="24"/>
      <c r="ML69" s="24"/>
      <c r="MM69" s="24"/>
      <c r="MN69" s="24"/>
      <c r="MO69" s="24"/>
      <c r="MP69" s="24"/>
      <c r="MQ69" s="24"/>
      <c r="MR69" s="24"/>
      <c r="MS69" s="24"/>
      <c r="MT69" s="24"/>
      <c r="MU69" s="24"/>
      <c r="MV69" s="24"/>
      <c r="MW69" s="24"/>
      <c r="MX69" s="24"/>
      <c r="MY69" s="24"/>
      <c r="MZ69" s="24"/>
      <c r="NA69" s="24"/>
      <c r="NB69" s="24"/>
      <c r="NC69" s="24"/>
      <c r="ND69" s="24"/>
      <c r="NE69" s="24"/>
      <c r="NF69" s="24"/>
      <c r="NG69" s="24"/>
      <c r="NH69" s="24"/>
      <c r="NI69" s="24"/>
      <c r="NJ69" s="24"/>
      <c r="NK69" s="24"/>
      <c r="NL69" s="24"/>
      <c r="NM69" s="24"/>
      <c r="NN69" s="24"/>
      <c r="NO69" s="24"/>
      <c r="NP69" s="24"/>
      <c r="NQ69" s="24"/>
      <c r="NR69" s="24"/>
      <c r="NS69" s="24"/>
      <c r="NT69" s="24"/>
      <c r="NU69" s="24"/>
      <c r="NV69" s="24"/>
      <c r="NW69" s="24"/>
      <c r="NX69" s="24"/>
      <c r="NY69" s="24"/>
      <c r="NZ69" s="24"/>
      <c r="OA69" s="24"/>
      <c r="OB69" s="24"/>
      <c r="OC69" s="24"/>
      <c r="OD69" s="24"/>
      <c r="OE69" s="24"/>
      <c r="OF69" s="24"/>
      <c r="OG69" s="24"/>
      <c r="OH69" s="24"/>
      <c r="OI69" s="24"/>
      <c r="OJ69" s="24"/>
      <c r="OK69" s="24"/>
      <c r="OL69" s="24"/>
      <c r="OM69" s="24"/>
      <c r="ON69" s="24"/>
      <c r="OO69" s="24"/>
      <c r="OP69" s="24"/>
      <c r="OQ69" s="24"/>
      <c r="OR69" s="24"/>
      <c r="OS69" s="24"/>
      <c r="OT69" s="24"/>
      <c r="OU69" s="24"/>
      <c r="OV69" s="24"/>
      <c r="OW69" s="24"/>
      <c r="OX69" s="24"/>
      <c r="OY69" s="24"/>
      <c r="OZ69" s="24"/>
      <c r="PA69" s="24"/>
      <c r="PB69" s="24"/>
      <c r="PC69" s="24"/>
      <c r="PD69" s="24"/>
      <c r="PE69" s="24"/>
      <c r="PF69" s="24"/>
      <c r="PG69" s="24"/>
      <c r="PH69" s="24"/>
      <c r="PI69" s="24"/>
      <c r="PJ69" s="24"/>
      <c r="PK69" s="24"/>
      <c r="PL69" s="24"/>
      <c r="PM69" s="24"/>
      <c r="PN69" s="24"/>
      <c r="PO69" s="24"/>
      <c r="PP69" s="24"/>
      <c r="PQ69" s="24"/>
      <c r="PR69" s="24"/>
      <c r="PS69" s="24"/>
      <c r="PT69" s="24"/>
      <c r="PU69" s="24"/>
      <c r="PV69" s="24"/>
      <c r="PW69" s="24"/>
      <c r="PX69" s="24"/>
      <c r="PY69" s="24"/>
      <c r="PZ69" s="24"/>
      <c r="QA69" s="24"/>
      <c r="QB69" s="24"/>
      <c r="QC69" s="24"/>
      <c r="QD69" s="24"/>
      <c r="QE69" s="24"/>
      <c r="QF69" s="24"/>
      <c r="QG69" s="24"/>
      <c r="QH69" s="24"/>
      <c r="QI69" s="24"/>
      <c r="QJ69" s="24"/>
      <c r="QK69" s="24"/>
      <c r="QL69" s="24"/>
      <c r="QM69" s="24"/>
      <c r="QN69" s="24"/>
      <c r="QO69" s="24"/>
      <c r="QP69" s="24"/>
      <c r="QQ69" s="24"/>
      <c r="QR69" s="24"/>
      <c r="QS69" s="24"/>
      <c r="QT69" s="24"/>
      <c r="QU69" s="24"/>
      <c r="QV69" s="24"/>
      <c r="QW69" s="24"/>
      <c r="QX69" s="24"/>
      <c r="QY69" s="24"/>
      <c r="QZ69" s="24"/>
      <c r="RA69" s="24"/>
      <c r="RB69" s="24"/>
      <c r="RC69" s="24"/>
      <c r="RD69" s="24"/>
      <c r="RE69" s="24"/>
      <c r="RF69" s="24"/>
      <c r="RG69" s="24"/>
      <c r="RH69" s="24"/>
      <c r="RI69" s="24"/>
      <c r="RJ69" s="24"/>
      <c r="RK69" s="24"/>
      <c r="RL69" s="24"/>
      <c r="RM69" s="24"/>
      <c r="RN69" s="24"/>
      <c r="RO69" s="24"/>
      <c r="RP69" s="24"/>
      <c r="RQ69" s="24"/>
      <c r="RR69" s="24"/>
      <c r="RS69" s="24"/>
      <c r="RT69" s="24"/>
      <c r="RU69" s="24"/>
      <c r="RV69" s="24"/>
      <c r="RW69" s="24"/>
      <c r="RX69" s="24"/>
      <c r="RY69" s="24"/>
      <c r="RZ69" s="24"/>
      <c r="SA69" s="24"/>
      <c r="SB69" s="24"/>
      <c r="SC69" s="24"/>
      <c r="SD69" s="24"/>
      <c r="SE69" s="24"/>
      <c r="SF69" s="24"/>
      <c r="SG69" s="24"/>
      <c r="SH69" s="24"/>
      <c r="SI69" s="24"/>
      <c r="SJ69" s="24"/>
      <c r="SK69" s="24"/>
      <c r="SL69" s="24"/>
      <c r="SM69" s="24"/>
      <c r="SN69" s="24"/>
      <c r="SO69" s="24"/>
      <c r="SP69" s="24"/>
      <c r="SQ69" s="24"/>
      <c r="SR69" s="24"/>
      <c r="SS69" s="24"/>
      <c r="ST69" s="24"/>
      <c r="SU69" s="24"/>
      <c r="SV69" s="24"/>
      <c r="SW69" s="24"/>
      <c r="SX69" s="24"/>
      <c r="SY69" s="24"/>
      <c r="SZ69" s="24"/>
      <c r="TA69" s="24"/>
      <c r="TB69" s="24"/>
      <c r="TC69" s="24"/>
      <c r="TD69" s="24"/>
      <c r="TE69" s="24"/>
      <c r="TF69" s="24"/>
      <c r="TG69" s="24"/>
      <c r="TH69" s="24"/>
      <c r="TI69" s="24"/>
      <c r="TJ69" s="24"/>
      <c r="TK69" s="24"/>
      <c r="TL69" s="24"/>
      <c r="TM69" s="24"/>
      <c r="TN69" s="24"/>
      <c r="TO69" s="24"/>
      <c r="TP69" s="24"/>
      <c r="TQ69" s="24"/>
      <c r="TR69" s="24"/>
      <c r="TS69" s="24"/>
      <c r="TT69" s="24"/>
      <c r="TU69" s="24"/>
      <c r="TV69" s="24"/>
      <c r="TW69" s="24"/>
      <c r="TX69" s="24"/>
      <c r="TY69" s="24"/>
      <c r="TZ69" s="24"/>
      <c r="UA69" s="24"/>
      <c r="UB69" s="24"/>
      <c r="UC69" s="24"/>
      <c r="UD69" s="24"/>
      <c r="UE69" s="24"/>
      <c r="UF69" s="24"/>
      <c r="UG69" s="24"/>
      <c r="UH69" s="24"/>
      <c r="UI69" s="24"/>
      <c r="UJ69" s="24"/>
      <c r="UK69" s="24"/>
      <c r="UL69" s="24"/>
      <c r="UM69" s="24"/>
      <c r="UN69" s="24"/>
      <c r="UO69" s="24"/>
      <c r="UP69" s="24"/>
      <c r="UQ69" s="24"/>
      <c r="UR69" s="24"/>
      <c r="US69" s="24"/>
      <c r="UT69" s="24"/>
      <c r="UU69" s="24"/>
      <c r="UV69" s="24"/>
      <c r="UW69" s="24"/>
      <c r="UX69" s="24"/>
      <c r="UY69" s="24"/>
      <c r="UZ69" s="24"/>
      <c r="VA69" s="24"/>
      <c r="VB69" s="24"/>
      <c r="VC69" s="24"/>
      <c r="VD69" s="24"/>
      <c r="VE69" s="24"/>
      <c r="VF69" s="24"/>
      <c r="VG69" s="24"/>
      <c r="VH69" s="24"/>
      <c r="VI69" s="24"/>
      <c r="VJ69" s="24"/>
      <c r="VK69" s="24"/>
      <c r="VL69" s="24"/>
      <c r="VM69" s="24"/>
      <c r="VN69" s="24"/>
      <c r="VO69" s="24"/>
      <c r="VP69" s="24"/>
      <c r="VQ69" s="24"/>
      <c r="VR69" s="24"/>
      <c r="VS69" s="24"/>
      <c r="VT69" s="24"/>
      <c r="VU69" s="24"/>
      <c r="VV69" s="24"/>
      <c r="VW69" s="24"/>
      <c r="VX69" s="24"/>
      <c r="VY69" s="24"/>
      <c r="VZ69" s="24"/>
      <c r="WA69" s="24"/>
      <c r="WB69" s="24"/>
      <c r="WC69" s="24"/>
      <c r="WD69" s="24"/>
      <c r="WE69" s="24"/>
      <c r="WF69" s="24"/>
      <c r="WG69" s="24"/>
      <c r="WH69" s="24"/>
      <c r="WI69" s="24"/>
      <c r="WJ69" s="24"/>
      <c r="WK69" s="24"/>
      <c r="WL69" s="24"/>
      <c r="WM69" s="24"/>
      <c r="WN69" s="24"/>
      <c r="WO69" s="24"/>
      <c r="WP69" s="24"/>
      <c r="WQ69" s="24"/>
      <c r="WR69" s="24"/>
      <c r="WS69" s="24"/>
      <c r="WT69" s="24"/>
      <c r="WU69" s="24"/>
      <c r="WV69" s="24"/>
      <c r="WW69" s="24"/>
      <c r="WX69" s="24"/>
      <c r="WY69" s="24"/>
      <c r="WZ69" s="24"/>
      <c r="XA69" s="24"/>
      <c r="XB69" s="24"/>
      <c r="XC69" s="24"/>
      <c r="XD69" s="24"/>
      <c r="XE69" s="24"/>
      <c r="XF69" s="24"/>
      <c r="XG69" s="24"/>
      <c r="XH69" s="24"/>
      <c r="XI69" s="24"/>
      <c r="XJ69" s="24"/>
      <c r="XK69" s="24"/>
      <c r="XL69" s="24"/>
      <c r="XM69" s="24"/>
      <c r="XN69" s="24"/>
      <c r="XO69" s="24"/>
      <c r="XP69" s="24"/>
      <c r="XQ69" s="24"/>
      <c r="XR69" s="24"/>
      <c r="XS69" s="24"/>
      <c r="XT69" s="24"/>
      <c r="XU69" s="24"/>
      <c r="XV69" s="24"/>
      <c r="XW69" s="24"/>
      <c r="XX69" s="24"/>
      <c r="XY69" s="24"/>
      <c r="XZ69" s="24"/>
      <c r="YA69" s="24"/>
      <c r="YB69" s="24"/>
      <c r="YC69" s="24"/>
      <c r="YD69" s="24"/>
      <c r="YE69" s="24"/>
      <c r="YF69" s="24"/>
      <c r="YG69" s="24"/>
      <c r="YH69" s="24"/>
      <c r="YI69" s="24"/>
      <c r="YJ69" s="24"/>
      <c r="YK69" s="24"/>
      <c r="YL69" s="24"/>
      <c r="YM69" s="24"/>
      <c r="YN69" s="24"/>
      <c r="YO69" s="24"/>
      <c r="YP69" s="24"/>
      <c r="YQ69" s="24"/>
      <c r="YR69" s="24"/>
      <c r="YS69" s="24"/>
      <c r="YT69" s="24"/>
      <c r="YU69" s="24"/>
      <c r="YV69" s="24"/>
      <c r="YW69" s="24"/>
      <c r="YX69" s="24"/>
      <c r="YY69" s="24"/>
      <c r="YZ69" s="24"/>
      <c r="ZA69" s="24"/>
      <c r="ZB69" s="24"/>
      <c r="ZC69" s="24"/>
      <c r="ZD69" s="24"/>
      <c r="ZE69" s="24"/>
      <c r="ZF69" s="24"/>
      <c r="ZG69" s="24"/>
      <c r="ZH69" s="24"/>
      <c r="ZI69" s="24"/>
      <c r="ZJ69" s="24"/>
      <c r="ZK69" s="24"/>
      <c r="ZL69" s="24"/>
      <c r="ZM69" s="24"/>
      <c r="ZN69" s="24"/>
      <c r="ZO69" s="24"/>
      <c r="ZP69" s="24"/>
      <c r="ZQ69" s="24"/>
      <c r="ZR69" s="24"/>
      <c r="ZS69" s="24"/>
      <c r="ZT69" s="24"/>
      <c r="ZU69" s="24"/>
      <c r="ZV69" s="24"/>
      <c r="ZW69" s="24"/>
      <c r="ZX69" s="24"/>
      <c r="ZY69" s="24"/>
      <c r="ZZ69" s="24"/>
      <c r="AAA69" s="24"/>
      <c r="AAB69" s="24"/>
      <c r="AAC69" s="24"/>
      <c r="AAD69" s="24"/>
      <c r="AAE69" s="24"/>
      <c r="AAF69" s="24"/>
      <c r="AAG69" s="24"/>
      <c r="AAH69" s="24"/>
      <c r="AAI69" s="24"/>
      <c r="AAJ69" s="24"/>
      <c r="AAK69" s="24"/>
      <c r="AAL69" s="24"/>
      <c r="AAM69" s="24"/>
      <c r="AAN69" s="24"/>
      <c r="AAO69" s="24"/>
      <c r="AAP69" s="24"/>
      <c r="AAQ69" s="24"/>
      <c r="AAR69" s="24"/>
      <c r="AAS69" s="24"/>
      <c r="AAT69" s="24"/>
      <c r="AAU69" s="24"/>
      <c r="AAV69" s="24"/>
      <c r="AAW69" s="24"/>
      <c r="AAX69" s="24"/>
      <c r="AAY69" s="24"/>
      <c r="AAZ69" s="24"/>
      <c r="ABA69" s="24"/>
      <c r="ABB69" s="24"/>
      <c r="ABC69" s="24"/>
      <c r="ABD69" s="24"/>
      <c r="ABE69" s="24"/>
      <c r="ABF69" s="24"/>
      <c r="ABG69" s="24"/>
      <c r="ABH69" s="24"/>
      <c r="ABI69" s="24"/>
      <c r="ABJ69" s="24"/>
      <c r="ABK69" s="24"/>
      <c r="ABL69" s="24"/>
      <c r="ABM69" s="24"/>
      <c r="ABN69" s="24"/>
      <c r="ABO69" s="24"/>
      <c r="ABP69" s="24"/>
      <c r="ABQ69" s="24"/>
      <c r="ABR69" s="24"/>
      <c r="ABS69" s="24"/>
      <c r="ABT69" s="24"/>
      <c r="ABU69" s="24"/>
      <c r="ABV69" s="24"/>
      <c r="ABW69" s="24"/>
      <c r="ABX69" s="24"/>
      <c r="ABY69" s="24"/>
      <c r="ABZ69" s="24"/>
      <c r="ACA69" s="24"/>
      <c r="ACB69" s="24"/>
      <c r="ACC69" s="24"/>
      <c r="ACD69" s="24"/>
      <c r="ACE69" s="24"/>
      <c r="ACF69" s="24"/>
      <c r="ACG69" s="24"/>
      <c r="ACH69" s="24"/>
      <c r="ACI69" s="24"/>
      <c r="ACJ69" s="24"/>
      <c r="ACK69" s="24"/>
      <c r="ACL69" s="24"/>
      <c r="ACM69" s="24"/>
      <c r="ACN69" s="24"/>
      <c r="ACO69" s="24"/>
      <c r="ACP69" s="24"/>
      <c r="ACQ69" s="24"/>
      <c r="ACR69" s="24"/>
      <c r="ACS69" s="24"/>
      <c r="ACT69" s="24"/>
      <c r="ACU69" s="24"/>
      <c r="ACV69" s="24"/>
      <c r="ACW69" s="24"/>
      <c r="ACX69" s="24"/>
      <c r="ACY69" s="24"/>
      <c r="ACZ69" s="24"/>
      <c r="ADA69" s="24"/>
      <c r="ADB69" s="24"/>
      <c r="ADC69" s="24"/>
      <c r="ADD69" s="24"/>
      <c r="ADE69" s="24"/>
      <c r="ADF69" s="24"/>
      <c r="ADG69" s="24"/>
      <c r="ADH69" s="24"/>
      <c r="ADI69" s="24"/>
      <c r="ADJ69" s="24"/>
      <c r="ADK69" s="24"/>
      <c r="ADL69" s="24"/>
      <c r="ADM69" s="24"/>
      <c r="ADN69" s="24"/>
      <c r="ADO69" s="24"/>
      <c r="ADP69" s="24"/>
      <c r="ADQ69" s="24"/>
      <c r="ADR69" s="24"/>
      <c r="ADS69" s="24"/>
      <c r="ADT69" s="24"/>
      <c r="ADU69" s="24"/>
      <c r="ADV69" s="24"/>
      <c r="ADW69" s="24"/>
      <c r="ADX69" s="24"/>
      <c r="ADY69" s="24"/>
      <c r="ADZ69" s="24"/>
      <c r="AEA69" s="24"/>
      <c r="AEB69" s="24"/>
      <c r="AEC69" s="24"/>
      <c r="AED69" s="24"/>
      <c r="AEE69" s="24"/>
      <c r="AEF69" s="24"/>
      <c r="AEG69" s="24"/>
      <c r="AEH69" s="24"/>
      <c r="AEI69" s="24"/>
      <c r="AEJ69" s="24"/>
      <c r="AEK69" s="24"/>
      <c r="AEL69" s="24"/>
      <c r="AEM69" s="24"/>
      <c r="AEN69" s="24"/>
      <c r="AEO69" s="24"/>
      <c r="AEP69" s="24"/>
      <c r="AEQ69" s="24"/>
      <c r="AER69" s="24"/>
      <c r="AES69" s="24"/>
      <c r="AET69" s="24"/>
      <c r="AEU69" s="24"/>
      <c r="AEV69" s="24"/>
      <c r="AEW69" s="24"/>
      <c r="AEX69" s="24"/>
      <c r="AEY69" s="24"/>
      <c r="AEZ69" s="24"/>
      <c r="AFA69" s="24"/>
      <c r="AFB69" s="24"/>
      <c r="AFC69" s="24"/>
      <c r="AFD69" s="24"/>
      <c r="AFE69" s="24"/>
      <c r="AFF69" s="24"/>
      <c r="AFG69" s="24"/>
      <c r="AFH69" s="24"/>
      <c r="AFI69" s="24"/>
      <c r="AFJ69" s="24"/>
      <c r="AFK69" s="24"/>
      <c r="AFL69" s="24"/>
      <c r="AFM69" s="24"/>
      <c r="AFN69" s="24"/>
      <c r="AFO69" s="24"/>
      <c r="AFP69" s="24"/>
      <c r="AFQ69" s="24"/>
      <c r="AFR69" s="24"/>
      <c r="AFS69" s="24"/>
      <c r="AFT69" s="24"/>
      <c r="AFU69" s="24"/>
      <c r="AFV69" s="24"/>
      <c r="AFW69" s="24"/>
      <c r="AFX69" s="24"/>
      <c r="AFY69" s="24"/>
      <c r="AFZ69" s="24"/>
      <c r="AGA69" s="24"/>
      <c r="AGB69" s="24"/>
      <c r="AGC69" s="24"/>
      <c r="AGD69" s="24"/>
      <c r="AGE69" s="24"/>
      <c r="AGF69" s="24"/>
      <c r="AGG69" s="24"/>
      <c r="AGH69" s="24"/>
      <c r="AGI69" s="24"/>
      <c r="AGJ69" s="24"/>
      <c r="AGK69" s="24"/>
      <c r="AGL69" s="24"/>
      <c r="AGM69" s="24"/>
      <c r="AGN69" s="24"/>
      <c r="AGO69" s="24"/>
      <c r="AGP69" s="24"/>
      <c r="AGQ69" s="24"/>
      <c r="AGR69" s="24"/>
      <c r="AGS69" s="24"/>
      <c r="AGT69" s="24"/>
      <c r="AGU69" s="24"/>
      <c r="AGV69" s="24"/>
      <c r="AGW69" s="24"/>
      <c r="AGX69" s="24"/>
      <c r="AGY69" s="24"/>
      <c r="AGZ69" s="24"/>
      <c r="AHA69" s="24"/>
      <c r="AHB69" s="24"/>
      <c r="AHC69" s="24"/>
      <c r="AHD69" s="24"/>
      <c r="AHE69" s="24"/>
      <c r="AHF69" s="24"/>
      <c r="AHG69" s="24"/>
      <c r="AHH69" s="24"/>
      <c r="AHI69" s="24"/>
      <c r="AHJ69" s="24"/>
      <c r="AHK69" s="24"/>
      <c r="AHL69" s="24"/>
      <c r="AHM69" s="24"/>
      <c r="AHN69" s="24"/>
      <c r="AHO69" s="24"/>
      <c r="AHP69" s="24"/>
      <c r="AHQ69" s="24"/>
      <c r="AHR69" s="24"/>
      <c r="AHS69" s="24"/>
      <c r="AHT69" s="24"/>
      <c r="AHU69" s="24"/>
      <c r="AHV69" s="24"/>
      <c r="AHW69" s="24"/>
      <c r="AHX69" s="24"/>
      <c r="AHY69" s="24"/>
      <c r="AHZ69" s="24"/>
      <c r="AIA69" s="24"/>
      <c r="AIB69" s="24"/>
      <c r="AIC69" s="24"/>
      <c r="AID69" s="24"/>
      <c r="AIE69" s="24"/>
      <c r="AIF69" s="24"/>
      <c r="AIG69" s="24"/>
      <c r="AIH69" s="24"/>
      <c r="AII69" s="24"/>
      <c r="AIJ69" s="24"/>
      <c r="AIK69" s="24"/>
      <c r="AIL69" s="24"/>
      <c r="AIM69" s="24"/>
      <c r="AIN69" s="24"/>
      <c r="AIO69" s="24"/>
      <c r="AIP69" s="24"/>
      <c r="AIQ69" s="24"/>
      <c r="AIR69" s="24"/>
      <c r="AIS69" s="24"/>
      <c r="AIT69" s="24"/>
      <c r="AIU69" s="24"/>
      <c r="AIV69" s="24"/>
      <c r="AIW69" s="24"/>
      <c r="AIX69" s="24"/>
      <c r="AIY69" s="24"/>
      <c r="AIZ69" s="24"/>
      <c r="AJA69" s="24"/>
      <c r="AJB69" s="24"/>
      <c r="AJC69" s="24"/>
      <c r="AJD69" s="24"/>
      <c r="AJE69" s="24"/>
      <c r="AJF69" s="24"/>
      <c r="AJG69" s="24"/>
      <c r="AJH69" s="24"/>
      <c r="AJI69" s="24"/>
      <c r="AJJ69" s="24"/>
      <c r="AJK69" s="24"/>
      <c r="AJL69" s="24"/>
      <c r="AJM69" s="24"/>
      <c r="AJN69" s="24"/>
      <c r="AJO69" s="24"/>
      <c r="AJP69" s="24"/>
      <c r="AJQ69" s="24"/>
      <c r="AJR69" s="24"/>
      <c r="AJS69" s="24"/>
      <c r="AJT69" s="24"/>
      <c r="AJU69" s="24"/>
      <c r="AJV69" s="24"/>
      <c r="AJW69" s="24"/>
      <c r="AJX69" s="24"/>
      <c r="AJY69" s="24"/>
      <c r="AJZ69" s="24"/>
      <c r="AKA69" s="24"/>
      <c r="AKB69" s="24"/>
      <c r="AKC69" s="24"/>
      <c r="AKD69" s="24"/>
      <c r="AKE69" s="24"/>
      <c r="AKF69" s="24"/>
      <c r="AKG69" s="24"/>
      <c r="AKH69" s="24"/>
      <c r="AKI69" s="24"/>
      <c r="AKJ69" s="24"/>
      <c r="AKK69" s="24"/>
      <c r="AKL69" s="24"/>
      <c r="AKM69" s="24"/>
      <c r="AKN69" s="24"/>
      <c r="AKO69" s="24"/>
      <c r="AKP69" s="24"/>
      <c r="AKQ69" s="24"/>
      <c r="AKR69" s="24"/>
      <c r="AKS69" s="24"/>
      <c r="AKT69" s="24"/>
      <c r="AKU69" s="24"/>
      <c r="AKV69" s="24"/>
      <c r="AKW69" s="24"/>
      <c r="AKX69" s="24"/>
      <c r="AKY69" s="24"/>
      <c r="AKZ69" s="24"/>
      <c r="ALA69" s="24"/>
      <c r="ALB69" s="24"/>
      <c r="ALC69" s="24"/>
      <c r="ALD69" s="24"/>
      <c r="ALE69" s="24"/>
      <c r="ALF69" s="24"/>
      <c r="ALG69" s="24"/>
      <c r="ALH69" s="24"/>
      <c r="ALI69" s="24"/>
      <c r="ALJ69" s="24"/>
      <c r="ALK69" s="24"/>
      <c r="ALL69" s="24"/>
      <c r="ALM69" s="24"/>
      <c r="ALN69" s="24"/>
      <c r="ALO69" s="24"/>
      <c r="ALP69" s="24"/>
      <c r="ALQ69" s="24"/>
      <c r="ALR69" s="24"/>
      <c r="ALS69" s="24"/>
      <c r="ALT69" s="24"/>
      <c r="ALU69" s="24"/>
      <c r="ALV69" s="24"/>
      <c r="ALW69" s="24"/>
      <c r="ALX69" s="24"/>
      <c r="ALY69" s="24"/>
      <c r="ALZ69" s="24"/>
      <c r="AMA69" s="24"/>
      <c r="AMB69" s="24"/>
      <c r="AMC69" s="24"/>
      <c r="AMD69" s="24"/>
      <c r="AME69" s="24"/>
      <c r="AMF69" s="24"/>
      <c r="AMG69" s="24"/>
    </row>
    <row r="70" spans="1:1021" s="45" customFormat="1">
      <c r="A70" s="44"/>
      <c r="B70" s="24" t="s">
        <v>142</v>
      </c>
      <c r="C70" s="24"/>
      <c r="D70" s="26"/>
      <c r="E70" s="27"/>
      <c r="F70" s="24"/>
      <c r="G70" s="24"/>
      <c r="H70" s="24"/>
      <c r="I70" s="24"/>
      <c r="J70" s="24"/>
      <c r="K70" s="24"/>
      <c r="L70" s="24"/>
      <c r="M70" s="51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  <c r="LT70" s="24"/>
      <c r="LU70" s="24"/>
      <c r="LV70" s="24"/>
      <c r="LW70" s="24"/>
      <c r="LX70" s="24"/>
      <c r="LY70" s="24"/>
      <c r="LZ70" s="24"/>
      <c r="MA70" s="24"/>
      <c r="MB70" s="24"/>
      <c r="MC70" s="24"/>
      <c r="MD70" s="24"/>
      <c r="ME70" s="24"/>
      <c r="MF70" s="24"/>
      <c r="MG70" s="24"/>
      <c r="MH70" s="24"/>
      <c r="MI70" s="24"/>
      <c r="MJ70" s="24"/>
      <c r="MK70" s="24"/>
      <c r="ML70" s="24"/>
      <c r="MM70" s="24"/>
      <c r="MN70" s="24"/>
      <c r="MO70" s="24"/>
      <c r="MP70" s="24"/>
      <c r="MQ70" s="24"/>
      <c r="MR70" s="24"/>
      <c r="MS70" s="24"/>
      <c r="MT70" s="24"/>
      <c r="MU70" s="24"/>
      <c r="MV70" s="24"/>
      <c r="MW70" s="24"/>
      <c r="MX70" s="24"/>
      <c r="MY70" s="24"/>
      <c r="MZ70" s="24"/>
      <c r="NA70" s="24"/>
      <c r="NB70" s="24"/>
      <c r="NC70" s="24"/>
      <c r="ND70" s="24"/>
      <c r="NE70" s="24"/>
      <c r="NF70" s="24"/>
      <c r="NG70" s="24"/>
      <c r="NH70" s="24"/>
      <c r="NI70" s="24"/>
      <c r="NJ70" s="24"/>
      <c r="NK70" s="24"/>
      <c r="NL70" s="24"/>
      <c r="NM70" s="24"/>
      <c r="NN70" s="24"/>
      <c r="NO70" s="24"/>
      <c r="NP70" s="24"/>
      <c r="NQ70" s="24"/>
      <c r="NR70" s="24"/>
      <c r="NS70" s="24"/>
      <c r="NT70" s="24"/>
      <c r="NU70" s="24"/>
      <c r="NV70" s="24"/>
      <c r="NW70" s="24"/>
      <c r="NX70" s="24"/>
      <c r="NY70" s="24"/>
      <c r="NZ70" s="24"/>
      <c r="OA70" s="24"/>
      <c r="OB70" s="24"/>
      <c r="OC70" s="24"/>
      <c r="OD70" s="24"/>
      <c r="OE70" s="24"/>
      <c r="OF70" s="24"/>
      <c r="OG70" s="24"/>
      <c r="OH70" s="24"/>
      <c r="OI70" s="24"/>
      <c r="OJ70" s="24"/>
      <c r="OK70" s="24"/>
      <c r="OL70" s="24"/>
      <c r="OM70" s="24"/>
      <c r="ON70" s="24"/>
      <c r="OO70" s="24"/>
      <c r="OP70" s="24"/>
      <c r="OQ70" s="24"/>
      <c r="OR70" s="24"/>
      <c r="OS70" s="24"/>
      <c r="OT70" s="24"/>
      <c r="OU70" s="24"/>
      <c r="OV70" s="24"/>
      <c r="OW70" s="24"/>
      <c r="OX70" s="24"/>
      <c r="OY70" s="24"/>
      <c r="OZ70" s="24"/>
      <c r="PA70" s="24"/>
      <c r="PB70" s="24"/>
      <c r="PC70" s="24"/>
      <c r="PD70" s="24"/>
      <c r="PE70" s="24"/>
      <c r="PF70" s="24"/>
      <c r="PG70" s="24"/>
      <c r="PH70" s="24"/>
      <c r="PI70" s="24"/>
      <c r="PJ70" s="24"/>
      <c r="PK70" s="24"/>
      <c r="PL70" s="24"/>
      <c r="PM70" s="24"/>
      <c r="PN70" s="24"/>
      <c r="PO70" s="24"/>
      <c r="PP70" s="24"/>
      <c r="PQ70" s="24"/>
      <c r="PR70" s="24"/>
      <c r="PS70" s="24"/>
      <c r="PT70" s="24"/>
      <c r="PU70" s="24"/>
      <c r="PV70" s="24"/>
      <c r="PW70" s="24"/>
      <c r="PX70" s="24"/>
      <c r="PY70" s="24"/>
      <c r="PZ70" s="24"/>
      <c r="QA70" s="24"/>
      <c r="QB70" s="24"/>
      <c r="QC70" s="24"/>
      <c r="QD70" s="24"/>
      <c r="QE70" s="24"/>
      <c r="QF70" s="24"/>
      <c r="QG70" s="24"/>
      <c r="QH70" s="24"/>
      <c r="QI70" s="24"/>
      <c r="QJ70" s="24"/>
      <c r="QK70" s="24"/>
      <c r="QL70" s="24"/>
      <c r="QM70" s="24"/>
      <c r="QN70" s="24"/>
      <c r="QO70" s="24"/>
      <c r="QP70" s="24"/>
      <c r="QQ70" s="24"/>
      <c r="QR70" s="24"/>
      <c r="QS70" s="24"/>
      <c r="QT70" s="24"/>
      <c r="QU70" s="24"/>
      <c r="QV70" s="24"/>
      <c r="QW70" s="24"/>
      <c r="QX70" s="24"/>
      <c r="QY70" s="24"/>
      <c r="QZ70" s="24"/>
      <c r="RA70" s="24"/>
      <c r="RB70" s="24"/>
      <c r="RC70" s="24"/>
      <c r="RD70" s="24"/>
      <c r="RE70" s="24"/>
      <c r="RF70" s="24"/>
      <c r="RG70" s="24"/>
      <c r="RH70" s="24"/>
      <c r="RI70" s="24"/>
      <c r="RJ70" s="24"/>
      <c r="RK70" s="24"/>
      <c r="RL70" s="24"/>
      <c r="RM70" s="24"/>
      <c r="RN70" s="24"/>
      <c r="RO70" s="24"/>
      <c r="RP70" s="24"/>
      <c r="RQ70" s="24"/>
      <c r="RR70" s="24"/>
      <c r="RS70" s="24"/>
      <c r="RT70" s="24"/>
      <c r="RU70" s="24"/>
      <c r="RV70" s="24"/>
      <c r="RW70" s="24"/>
      <c r="RX70" s="24"/>
      <c r="RY70" s="24"/>
      <c r="RZ70" s="24"/>
      <c r="SA70" s="24"/>
      <c r="SB70" s="24"/>
      <c r="SC70" s="24"/>
      <c r="SD70" s="24"/>
      <c r="SE70" s="24"/>
      <c r="SF70" s="24"/>
      <c r="SG70" s="24"/>
      <c r="SH70" s="24"/>
      <c r="SI70" s="24"/>
      <c r="SJ70" s="24"/>
      <c r="SK70" s="24"/>
      <c r="SL70" s="24"/>
      <c r="SM70" s="24"/>
      <c r="SN70" s="24"/>
      <c r="SO70" s="24"/>
      <c r="SP70" s="24"/>
      <c r="SQ70" s="24"/>
      <c r="SR70" s="24"/>
      <c r="SS70" s="24"/>
      <c r="ST70" s="24"/>
      <c r="SU70" s="24"/>
      <c r="SV70" s="24"/>
      <c r="SW70" s="24"/>
      <c r="SX70" s="24"/>
      <c r="SY70" s="24"/>
      <c r="SZ70" s="24"/>
      <c r="TA70" s="24"/>
      <c r="TB70" s="24"/>
      <c r="TC70" s="24"/>
      <c r="TD70" s="24"/>
      <c r="TE70" s="24"/>
      <c r="TF70" s="24"/>
      <c r="TG70" s="24"/>
      <c r="TH70" s="24"/>
      <c r="TI70" s="24"/>
      <c r="TJ70" s="24"/>
      <c r="TK70" s="24"/>
      <c r="TL70" s="24"/>
      <c r="TM70" s="24"/>
      <c r="TN70" s="24"/>
      <c r="TO70" s="24"/>
      <c r="TP70" s="24"/>
      <c r="TQ70" s="24"/>
      <c r="TR70" s="24"/>
      <c r="TS70" s="24"/>
      <c r="TT70" s="24"/>
      <c r="TU70" s="24"/>
      <c r="TV70" s="24"/>
      <c r="TW70" s="24"/>
      <c r="TX70" s="24"/>
      <c r="TY70" s="24"/>
      <c r="TZ70" s="24"/>
      <c r="UA70" s="24"/>
      <c r="UB70" s="24"/>
      <c r="UC70" s="24"/>
      <c r="UD70" s="24"/>
      <c r="UE70" s="24"/>
      <c r="UF70" s="24"/>
      <c r="UG70" s="24"/>
      <c r="UH70" s="24"/>
      <c r="UI70" s="24"/>
      <c r="UJ70" s="24"/>
      <c r="UK70" s="24"/>
      <c r="UL70" s="24"/>
      <c r="UM70" s="24"/>
      <c r="UN70" s="24"/>
      <c r="UO70" s="24"/>
      <c r="UP70" s="24"/>
      <c r="UQ70" s="24"/>
      <c r="UR70" s="24"/>
      <c r="US70" s="24"/>
      <c r="UT70" s="24"/>
      <c r="UU70" s="24"/>
      <c r="UV70" s="24"/>
      <c r="UW70" s="24"/>
      <c r="UX70" s="24"/>
      <c r="UY70" s="24"/>
      <c r="UZ70" s="24"/>
      <c r="VA70" s="24"/>
      <c r="VB70" s="24"/>
      <c r="VC70" s="24"/>
      <c r="VD70" s="24"/>
      <c r="VE70" s="24"/>
      <c r="VF70" s="24"/>
      <c r="VG70" s="24"/>
      <c r="VH70" s="24"/>
      <c r="VI70" s="24"/>
      <c r="VJ70" s="24"/>
      <c r="VK70" s="24"/>
      <c r="VL70" s="24"/>
      <c r="VM70" s="24"/>
      <c r="VN70" s="24"/>
      <c r="VO70" s="24"/>
      <c r="VP70" s="24"/>
      <c r="VQ70" s="24"/>
      <c r="VR70" s="24"/>
      <c r="VS70" s="24"/>
      <c r="VT70" s="24"/>
      <c r="VU70" s="24"/>
      <c r="VV70" s="24"/>
      <c r="VW70" s="24"/>
      <c r="VX70" s="24"/>
      <c r="VY70" s="24"/>
      <c r="VZ70" s="24"/>
      <c r="WA70" s="24"/>
      <c r="WB70" s="24"/>
      <c r="WC70" s="24"/>
      <c r="WD70" s="24"/>
      <c r="WE70" s="24"/>
      <c r="WF70" s="24"/>
      <c r="WG70" s="24"/>
      <c r="WH70" s="24"/>
      <c r="WI70" s="24"/>
      <c r="WJ70" s="24"/>
      <c r="WK70" s="24"/>
      <c r="WL70" s="24"/>
      <c r="WM70" s="24"/>
      <c r="WN70" s="24"/>
      <c r="WO70" s="24"/>
      <c r="WP70" s="24"/>
      <c r="WQ70" s="24"/>
      <c r="WR70" s="24"/>
      <c r="WS70" s="24"/>
      <c r="WT70" s="24"/>
      <c r="WU70" s="24"/>
      <c r="WV70" s="24"/>
      <c r="WW70" s="24"/>
      <c r="WX70" s="24"/>
      <c r="WY70" s="24"/>
      <c r="WZ70" s="24"/>
      <c r="XA70" s="24"/>
      <c r="XB70" s="24"/>
      <c r="XC70" s="24"/>
      <c r="XD70" s="24"/>
      <c r="XE70" s="24"/>
      <c r="XF70" s="24"/>
      <c r="XG70" s="24"/>
      <c r="XH70" s="24"/>
      <c r="XI70" s="24"/>
      <c r="XJ70" s="24"/>
      <c r="XK70" s="24"/>
      <c r="XL70" s="24"/>
      <c r="XM70" s="24"/>
      <c r="XN70" s="24"/>
      <c r="XO70" s="24"/>
      <c r="XP70" s="24"/>
      <c r="XQ70" s="24"/>
      <c r="XR70" s="24"/>
      <c r="XS70" s="24"/>
      <c r="XT70" s="24"/>
      <c r="XU70" s="24"/>
      <c r="XV70" s="24"/>
      <c r="XW70" s="24"/>
      <c r="XX70" s="24"/>
      <c r="XY70" s="24"/>
      <c r="XZ70" s="24"/>
      <c r="YA70" s="24"/>
      <c r="YB70" s="24"/>
      <c r="YC70" s="24"/>
      <c r="YD70" s="24"/>
      <c r="YE70" s="24"/>
      <c r="YF70" s="24"/>
      <c r="YG70" s="24"/>
      <c r="YH70" s="24"/>
      <c r="YI70" s="24"/>
      <c r="YJ70" s="24"/>
      <c r="YK70" s="24"/>
      <c r="YL70" s="24"/>
      <c r="YM70" s="24"/>
      <c r="YN70" s="24"/>
      <c r="YO70" s="24"/>
      <c r="YP70" s="24"/>
      <c r="YQ70" s="24"/>
      <c r="YR70" s="24"/>
      <c r="YS70" s="24"/>
      <c r="YT70" s="24"/>
      <c r="YU70" s="24"/>
      <c r="YV70" s="24"/>
      <c r="YW70" s="24"/>
      <c r="YX70" s="24"/>
      <c r="YY70" s="24"/>
      <c r="YZ70" s="24"/>
      <c r="ZA70" s="24"/>
      <c r="ZB70" s="24"/>
      <c r="ZC70" s="24"/>
      <c r="ZD70" s="24"/>
      <c r="ZE70" s="24"/>
      <c r="ZF70" s="24"/>
      <c r="ZG70" s="24"/>
      <c r="ZH70" s="24"/>
      <c r="ZI70" s="24"/>
      <c r="ZJ70" s="24"/>
      <c r="ZK70" s="24"/>
      <c r="ZL70" s="24"/>
      <c r="ZM70" s="24"/>
      <c r="ZN70" s="24"/>
      <c r="ZO70" s="24"/>
      <c r="ZP70" s="24"/>
      <c r="ZQ70" s="24"/>
      <c r="ZR70" s="24"/>
      <c r="ZS70" s="24"/>
      <c r="ZT70" s="24"/>
      <c r="ZU70" s="24"/>
      <c r="ZV70" s="24"/>
      <c r="ZW70" s="24"/>
      <c r="ZX70" s="24"/>
      <c r="ZY70" s="24"/>
      <c r="ZZ70" s="24"/>
      <c r="AAA70" s="24"/>
      <c r="AAB70" s="24"/>
      <c r="AAC70" s="24"/>
      <c r="AAD70" s="24"/>
      <c r="AAE70" s="24"/>
      <c r="AAF70" s="24"/>
      <c r="AAG70" s="24"/>
      <c r="AAH70" s="24"/>
      <c r="AAI70" s="24"/>
      <c r="AAJ70" s="24"/>
      <c r="AAK70" s="24"/>
      <c r="AAL70" s="24"/>
      <c r="AAM70" s="24"/>
      <c r="AAN70" s="24"/>
      <c r="AAO70" s="24"/>
      <c r="AAP70" s="24"/>
      <c r="AAQ70" s="24"/>
      <c r="AAR70" s="24"/>
      <c r="AAS70" s="24"/>
      <c r="AAT70" s="24"/>
      <c r="AAU70" s="24"/>
      <c r="AAV70" s="24"/>
      <c r="AAW70" s="24"/>
      <c r="AAX70" s="24"/>
      <c r="AAY70" s="24"/>
      <c r="AAZ70" s="24"/>
      <c r="ABA70" s="24"/>
      <c r="ABB70" s="24"/>
      <c r="ABC70" s="24"/>
      <c r="ABD70" s="24"/>
      <c r="ABE70" s="24"/>
      <c r="ABF70" s="24"/>
      <c r="ABG70" s="24"/>
      <c r="ABH70" s="24"/>
      <c r="ABI70" s="24"/>
      <c r="ABJ70" s="24"/>
      <c r="ABK70" s="24"/>
      <c r="ABL70" s="24"/>
      <c r="ABM70" s="24"/>
      <c r="ABN70" s="24"/>
      <c r="ABO70" s="24"/>
      <c r="ABP70" s="24"/>
      <c r="ABQ70" s="24"/>
      <c r="ABR70" s="24"/>
      <c r="ABS70" s="24"/>
      <c r="ABT70" s="24"/>
      <c r="ABU70" s="24"/>
      <c r="ABV70" s="24"/>
      <c r="ABW70" s="24"/>
      <c r="ABX70" s="24"/>
      <c r="ABY70" s="24"/>
      <c r="ABZ70" s="24"/>
      <c r="ACA70" s="24"/>
      <c r="ACB70" s="24"/>
      <c r="ACC70" s="24"/>
      <c r="ACD70" s="24"/>
      <c r="ACE70" s="24"/>
      <c r="ACF70" s="24"/>
      <c r="ACG70" s="24"/>
      <c r="ACH70" s="24"/>
      <c r="ACI70" s="24"/>
      <c r="ACJ70" s="24"/>
      <c r="ACK70" s="24"/>
      <c r="ACL70" s="24"/>
      <c r="ACM70" s="24"/>
      <c r="ACN70" s="24"/>
      <c r="ACO70" s="24"/>
      <c r="ACP70" s="24"/>
      <c r="ACQ70" s="24"/>
      <c r="ACR70" s="24"/>
      <c r="ACS70" s="24"/>
      <c r="ACT70" s="24"/>
      <c r="ACU70" s="24"/>
      <c r="ACV70" s="24"/>
      <c r="ACW70" s="24"/>
      <c r="ACX70" s="24"/>
      <c r="ACY70" s="24"/>
      <c r="ACZ70" s="24"/>
      <c r="ADA70" s="24"/>
      <c r="ADB70" s="24"/>
      <c r="ADC70" s="24"/>
      <c r="ADD70" s="24"/>
      <c r="ADE70" s="24"/>
      <c r="ADF70" s="24"/>
      <c r="ADG70" s="24"/>
      <c r="ADH70" s="24"/>
      <c r="ADI70" s="24"/>
      <c r="ADJ70" s="24"/>
      <c r="ADK70" s="24"/>
      <c r="ADL70" s="24"/>
      <c r="ADM70" s="24"/>
      <c r="ADN70" s="24"/>
      <c r="ADO70" s="24"/>
      <c r="ADP70" s="24"/>
      <c r="ADQ70" s="24"/>
      <c r="ADR70" s="24"/>
      <c r="ADS70" s="24"/>
      <c r="ADT70" s="24"/>
      <c r="ADU70" s="24"/>
      <c r="ADV70" s="24"/>
      <c r="ADW70" s="24"/>
      <c r="ADX70" s="24"/>
      <c r="ADY70" s="24"/>
      <c r="ADZ70" s="24"/>
      <c r="AEA70" s="24"/>
      <c r="AEB70" s="24"/>
      <c r="AEC70" s="24"/>
      <c r="AED70" s="24"/>
      <c r="AEE70" s="24"/>
      <c r="AEF70" s="24"/>
      <c r="AEG70" s="24"/>
      <c r="AEH70" s="24"/>
      <c r="AEI70" s="24"/>
      <c r="AEJ70" s="24"/>
      <c r="AEK70" s="24"/>
      <c r="AEL70" s="24"/>
      <c r="AEM70" s="24"/>
      <c r="AEN70" s="24"/>
      <c r="AEO70" s="24"/>
      <c r="AEP70" s="24"/>
      <c r="AEQ70" s="24"/>
      <c r="AER70" s="24"/>
      <c r="AES70" s="24"/>
      <c r="AET70" s="24"/>
      <c r="AEU70" s="24"/>
      <c r="AEV70" s="24"/>
      <c r="AEW70" s="24"/>
      <c r="AEX70" s="24"/>
      <c r="AEY70" s="24"/>
      <c r="AEZ70" s="24"/>
      <c r="AFA70" s="24"/>
      <c r="AFB70" s="24"/>
      <c r="AFC70" s="24"/>
      <c r="AFD70" s="24"/>
      <c r="AFE70" s="24"/>
      <c r="AFF70" s="24"/>
      <c r="AFG70" s="24"/>
      <c r="AFH70" s="24"/>
      <c r="AFI70" s="24"/>
      <c r="AFJ70" s="24"/>
      <c r="AFK70" s="24"/>
      <c r="AFL70" s="24"/>
      <c r="AFM70" s="24"/>
      <c r="AFN70" s="24"/>
      <c r="AFO70" s="24"/>
      <c r="AFP70" s="24"/>
      <c r="AFQ70" s="24"/>
      <c r="AFR70" s="24"/>
      <c r="AFS70" s="24"/>
      <c r="AFT70" s="24"/>
      <c r="AFU70" s="24"/>
      <c r="AFV70" s="24"/>
      <c r="AFW70" s="24"/>
      <c r="AFX70" s="24"/>
      <c r="AFY70" s="24"/>
      <c r="AFZ70" s="24"/>
      <c r="AGA70" s="24"/>
      <c r="AGB70" s="24"/>
      <c r="AGC70" s="24"/>
      <c r="AGD70" s="24"/>
      <c r="AGE70" s="24"/>
      <c r="AGF70" s="24"/>
      <c r="AGG70" s="24"/>
      <c r="AGH70" s="24"/>
      <c r="AGI70" s="24"/>
      <c r="AGJ70" s="24"/>
      <c r="AGK70" s="24"/>
      <c r="AGL70" s="24"/>
      <c r="AGM70" s="24"/>
      <c r="AGN70" s="24"/>
      <c r="AGO70" s="24"/>
      <c r="AGP70" s="24"/>
      <c r="AGQ70" s="24"/>
      <c r="AGR70" s="24"/>
      <c r="AGS70" s="24"/>
      <c r="AGT70" s="24"/>
      <c r="AGU70" s="24"/>
      <c r="AGV70" s="24"/>
      <c r="AGW70" s="24"/>
      <c r="AGX70" s="24"/>
      <c r="AGY70" s="24"/>
      <c r="AGZ70" s="24"/>
      <c r="AHA70" s="24"/>
      <c r="AHB70" s="24"/>
      <c r="AHC70" s="24"/>
      <c r="AHD70" s="24"/>
      <c r="AHE70" s="24"/>
      <c r="AHF70" s="24"/>
      <c r="AHG70" s="24"/>
      <c r="AHH70" s="24"/>
      <c r="AHI70" s="24"/>
      <c r="AHJ70" s="24"/>
      <c r="AHK70" s="24"/>
      <c r="AHL70" s="24"/>
      <c r="AHM70" s="24"/>
      <c r="AHN70" s="24"/>
      <c r="AHO70" s="24"/>
      <c r="AHP70" s="24"/>
      <c r="AHQ70" s="24"/>
      <c r="AHR70" s="24"/>
      <c r="AHS70" s="24"/>
      <c r="AHT70" s="24"/>
      <c r="AHU70" s="24"/>
      <c r="AHV70" s="24"/>
      <c r="AHW70" s="24"/>
      <c r="AHX70" s="24"/>
      <c r="AHY70" s="24"/>
      <c r="AHZ70" s="24"/>
      <c r="AIA70" s="24"/>
      <c r="AIB70" s="24"/>
      <c r="AIC70" s="24"/>
      <c r="AID70" s="24"/>
      <c r="AIE70" s="24"/>
      <c r="AIF70" s="24"/>
      <c r="AIG70" s="24"/>
      <c r="AIH70" s="24"/>
      <c r="AII70" s="24"/>
      <c r="AIJ70" s="24"/>
      <c r="AIK70" s="24"/>
      <c r="AIL70" s="24"/>
      <c r="AIM70" s="24"/>
      <c r="AIN70" s="24"/>
      <c r="AIO70" s="24"/>
      <c r="AIP70" s="24"/>
      <c r="AIQ70" s="24"/>
      <c r="AIR70" s="24"/>
      <c r="AIS70" s="24"/>
      <c r="AIT70" s="24"/>
      <c r="AIU70" s="24"/>
      <c r="AIV70" s="24"/>
      <c r="AIW70" s="24"/>
      <c r="AIX70" s="24"/>
      <c r="AIY70" s="24"/>
      <c r="AIZ70" s="24"/>
      <c r="AJA70" s="24"/>
      <c r="AJB70" s="24"/>
      <c r="AJC70" s="24"/>
      <c r="AJD70" s="24"/>
      <c r="AJE70" s="24"/>
      <c r="AJF70" s="24"/>
      <c r="AJG70" s="24"/>
      <c r="AJH70" s="24"/>
      <c r="AJI70" s="24"/>
      <c r="AJJ70" s="24"/>
      <c r="AJK70" s="24"/>
      <c r="AJL70" s="24"/>
      <c r="AJM70" s="24"/>
      <c r="AJN70" s="24"/>
      <c r="AJO70" s="24"/>
      <c r="AJP70" s="24"/>
      <c r="AJQ70" s="24"/>
      <c r="AJR70" s="24"/>
      <c r="AJS70" s="24"/>
      <c r="AJT70" s="24"/>
      <c r="AJU70" s="24"/>
      <c r="AJV70" s="24"/>
      <c r="AJW70" s="24"/>
      <c r="AJX70" s="24"/>
      <c r="AJY70" s="24"/>
      <c r="AJZ70" s="24"/>
      <c r="AKA70" s="24"/>
      <c r="AKB70" s="24"/>
      <c r="AKC70" s="24"/>
      <c r="AKD70" s="24"/>
      <c r="AKE70" s="24"/>
      <c r="AKF70" s="24"/>
      <c r="AKG70" s="24"/>
      <c r="AKH70" s="24"/>
      <c r="AKI70" s="24"/>
      <c r="AKJ70" s="24"/>
      <c r="AKK70" s="24"/>
      <c r="AKL70" s="24"/>
      <c r="AKM70" s="24"/>
      <c r="AKN70" s="24"/>
      <c r="AKO70" s="24"/>
      <c r="AKP70" s="24"/>
      <c r="AKQ70" s="24"/>
      <c r="AKR70" s="24"/>
      <c r="AKS70" s="24"/>
      <c r="AKT70" s="24"/>
      <c r="AKU70" s="24"/>
      <c r="AKV70" s="24"/>
      <c r="AKW70" s="24"/>
      <c r="AKX70" s="24"/>
      <c r="AKY70" s="24"/>
      <c r="AKZ70" s="24"/>
      <c r="ALA70" s="24"/>
      <c r="ALB70" s="24"/>
      <c r="ALC70" s="24"/>
      <c r="ALD70" s="24"/>
      <c r="ALE70" s="24"/>
      <c r="ALF70" s="24"/>
      <c r="ALG70" s="24"/>
      <c r="ALH70" s="24"/>
      <c r="ALI70" s="24"/>
      <c r="ALJ70" s="24"/>
      <c r="ALK70" s="24"/>
      <c r="ALL70" s="24"/>
      <c r="ALM70" s="24"/>
      <c r="ALN70" s="24"/>
      <c r="ALO70" s="24"/>
      <c r="ALP70" s="24"/>
      <c r="ALQ70" s="24"/>
      <c r="ALR70" s="24"/>
      <c r="ALS70" s="24"/>
      <c r="ALT70" s="24"/>
      <c r="ALU70" s="24"/>
      <c r="ALV70" s="24"/>
      <c r="ALW70" s="24"/>
      <c r="ALX70" s="24"/>
      <c r="ALY70" s="24"/>
      <c r="ALZ70" s="24"/>
      <c r="AMA70" s="24"/>
      <c r="AMB70" s="24"/>
      <c r="AMC70" s="24"/>
      <c r="AMD70" s="24"/>
      <c r="AME70" s="24"/>
      <c r="AMF70" s="24"/>
      <c r="AMG70" s="24"/>
    </row>
    <row r="71" spans="1:1021" s="8" customFormat="1">
      <c r="A71" s="42"/>
      <c r="B71" s="6"/>
      <c r="C71" s="6"/>
      <c r="D71" s="43"/>
      <c r="E71" s="7"/>
      <c r="F71" s="6"/>
      <c r="G71" s="6"/>
      <c r="H71" s="6"/>
      <c r="I71" s="6"/>
      <c r="J71" s="6"/>
      <c r="K71" s="6"/>
      <c r="L71" s="6"/>
      <c r="M71" s="52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6"/>
      <c r="NH71" s="6"/>
      <c r="NI71" s="6"/>
      <c r="NJ71" s="6"/>
      <c r="NK71" s="6"/>
      <c r="NL71" s="6"/>
      <c r="NM71" s="6"/>
      <c r="NN71" s="6"/>
      <c r="NO71" s="6"/>
      <c r="NP71" s="6"/>
      <c r="NQ71" s="6"/>
      <c r="NR71" s="6"/>
      <c r="NS71" s="6"/>
      <c r="NT71" s="6"/>
      <c r="NU71" s="6"/>
      <c r="NV71" s="6"/>
      <c r="NW71" s="6"/>
      <c r="NX71" s="6"/>
      <c r="NY71" s="6"/>
      <c r="NZ71" s="6"/>
      <c r="OA71" s="6"/>
      <c r="OB71" s="6"/>
      <c r="OC71" s="6"/>
      <c r="OD71" s="6"/>
      <c r="OE71" s="6"/>
      <c r="OF71" s="6"/>
      <c r="OG71" s="6"/>
      <c r="OH71" s="6"/>
      <c r="OI71" s="6"/>
      <c r="OJ71" s="6"/>
      <c r="OK71" s="6"/>
      <c r="OL71" s="6"/>
      <c r="OM71" s="6"/>
      <c r="ON71" s="6"/>
      <c r="OO71" s="6"/>
      <c r="OP71" s="6"/>
      <c r="OQ71" s="6"/>
      <c r="OR71" s="6"/>
      <c r="OS71" s="6"/>
      <c r="OT71" s="6"/>
      <c r="OU71" s="6"/>
      <c r="OV71" s="6"/>
      <c r="OW71" s="6"/>
      <c r="OX71" s="6"/>
      <c r="OY71" s="6"/>
      <c r="OZ71" s="6"/>
      <c r="PA71" s="6"/>
      <c r="PB71" s="6"/>
      <c r="PC71" s="6"/>
      <c r="PD71" s="6"/>
      <c r="PE71" s="6"/>
      <c r="PF71" s="6"/>
      <c r="PG71" s="6"/>
      <c r="PH71" s="6"/>
      <c r="PI71" s="6"/>
      <c r="PJ71" s="6"/>
      <c r="PK71" s="6"/>
      <c r="PL71" s="6"/>
      <c r="PM71" s="6"/>
      <c r="PN71" s="6"/>
      <c r="PO71" s="6"/>
      <c r="PP71" s="6"/>
      <c r="PQ71" s="6"/>
      <c r="PR71" s="6"/>
      <c r="PS71" s="6"/>
      <c r="PT71" s="6"/>
      <c r="PU71" s="6"/>
      <c r="PV71" s="6"/>
      <c r="PW71" s="6"/>
      <c r="PX71" s="6"/>
      <c r="PY71" s="6"/>
      <c r="PZ71" s="6"/>
      <c r="QA71" s="6"/>
      <c r="QB71" s="6"/>
      <c r="QC71" s="6"/>
      <c r="QD71" s="6"/>
      <c r="QE71" s="6"/>
      <c r="QF71" s="6"/>
      <c r="QG71" s="6"/>
      <c r="QH71" s="6"/>
      <c r="QI71" s="6"/>
      <c r="QJ71" s="6"/>
      <c r="QK71" s="6"/>
      <c r="QL71" s="6"/>
      <c r="QM71" s="6"/>
      <c r="QN71" s="6"/>
      <c r="QO71" s="6"/>
      <c r="QP71" s="6"/>
      <c r="QQ71" s="6"/>
      <c r="QR71" s="6"/>
      <c r="QS71" s="6"/>
      <c r="QT71" s="6"/>
      <c r="QU71" s="6"/>
      <c r="QV71" s="6"/>
      <c r="QW71" s="6"/>
      <c r="QX71" s="6"/>
      <c r="QY71" s="6"/>
      <c r="QZ71" s="6"/>
      <c r="RA71" s="6"/>
      <c r="RB71" s="6"/>
      <c r="RC71" s="6"/>
      <c r="RD71" s="6"/>
      <c r="RE71" s="6"/>
      <c r="RF71" s="6"/>
      <c r="RG71" s="6"/>
      <c r="RH71" s="6"/>
      <c r="RI71" s="6"/>
      <c r="RJ71" s="6"/>
      <c r="RK71" s="6"/>
      <c r="RL71" s="6"/>
      <c r="RM71" s="6"/>
      <c r="RN71" s="6"/>
      <c r="RO71" s="6"/>
      <c r="RP71" s="6"/>
      <c r="RQ71" s="6"/>
      <c r="RR71" s="6"/>
      <c r="RS71" s="6"/>
      <c r="RT71" s="6"/>
      <c r="RU71" s="6"/>
      <c r="RV71" s="6"/>
      <c r="RW71" s="6"/>
      <c r="RX71" s="6"/>
      <c r="RY71" s="6"/>
      <c r="RZ71" s="6"/>
      <c r="SA71" s="6"/>
      <c r="SB71" s="6"/>
      <c r="SC71" s="6"/>
      <c r="SD71" s="6"/>
      <c r="SE71" s="6"/>
      <c r="SF71" s="6"/>
      <c r="SG71" s="6"/>
      <c r="SH71" s="6"/>
      <c r="SI71" s="6"/>
      <c r="SJ71" s="6"/>
      <c r="SK71" s="6"/>
      <c r="SL71" s="6"/>
      <c r="SM71" s="6"/>
      <c r="SN71" s="6"/>
      <c r="SO71" s="6"/>
      <c r="SP71" s="6"/>
      <c r="SQ71" s="6"/>
      <c r="SR71" s="6"/>
      <c r="SS71" s="6"/>
      <c r="ST71" s="6"/>
      <c r="SU71" s="6"/>
      <c r="SV71" s="6"/>
      <c r="SW71" s="6"/>
      <c r="SX71" s="6"/>
      <c r="SY71" s="6"/>
      <c r="SZ71" s="6"/>
      <c r="TA71" s="6"/>
      <c r="TB71" s="6"/>
      <c r="TC71" s="6"/>
      <c r="TD71" s="6"/>
      <c r="TE71" s="6"/>
      <c r="TF71" s="6"/>
      <c r="TG71" s="6"/>
      <c r="TH71" s="6"/>
      <c r="TI71" s="6"/>
      <c r="TJ71" s="6"/>
      <c r="TK71" s="6"/>
      <c r="TL71" s="6"/>
      <c r="TM71" s="6"/>
      <c r="TN71" s="6"/>
      <c r="TO71" s="6"/>
      <c r="TP71" s="6"/>
      <c r="TQ71" s="6"/>
      <c r="TR71" s="6"/>
      <c r="TS71" s="6"/>
      <c r="TT71" s="6"/>
      <c r="TU71" s="6"/>
      <c r="TV71" s="6"/>
      <c r="TW71" s="6"/>
      <c r="TX71" s="6"/>
      <c r="TY71" s="6"/>
      <c r="TZ71" s="6"/>
      <c r="UA71" s="6"/>
      <c r="UB71" s="6"/>
      <c r="UC71" s="6"/>
      <c r="UD71" s="6"/>
      <c r="UE71" s="6"/>
      <c r="UF71" s="6"/>
      <c r="UG71" s="6"/>
      <c r="UH71" s="6"/>
      <c r="UI71" s="6"/>
      <c r="UJ71" s="6"/>
      <c r="UK71" s="6"/>
      <c r="UL71" s="6"/>
      <c r="UM71" s="6"/>
      <c r="UN71" s="6"/>
      <c r="UO71" s="6"/>
      <c r="UP71" s="6"/>
      <c r="UQ71" s="6"/>
      <c r="UR71" s="6"/>
      <c r="US71" s="6"/>
      <c r="UT71" s="6"/>
      <c r="UU71" s="6"/>
      <c r="UV71" s="6"/>
      <c r="UW71" s="6"/>
      <c r="UX71" s="6"/>
      <c r="UY71" s="6"/>
      <c r="UZ71" s="6"/>
      <c r="VA71" s="6"/>
      <c r="VB71" s="6"/>
      <c r="VC71" s="6"/>
      <c r="VD71" s="6"/>
      <c r="VE71" s="6"/>
      <c r="VF71" s="6"/>
      <c r="VG71" s="6"/>
      <c r="VH71" s="6"/>
      <c r="VI71" s="6"/>
      <c r="VJ71" s="6"/>
      <c r="VK71" s="6"/>
      <c r="VL71" s="6"/>
      <c r="VM71" s="6"/>
      <c r="VN71" s="6"/>
      <c r="VO71" s="6"/>
      <c r="VP71" s="6"/>
      <c r="VQ71" s="6"/>
      <c r="VR71" s="6"/>
      <c r="VS71" s="6"/>
      <c r="VT71" s="6"/>
      <c r="VU71" s="6"/>
      <c r="VV71" s="6"/>
      <c r="VW71" s="6"/>
      <c r="VX71" s="6"/>
      <c r="VY71" s="6"/>
      <c r="VZ71" s="6"/>
      <c r="WA71" s="6"/>
      <c r="WB71" s="6"/>
      <c r="WC71" s="6"/>
      <c r="WD71" s="6"/>
      <c r="WE71" s="6"/>
      <c r="WF71" s="6"/>
      <c r="WG71" s="6"/>
      <c r="WH71" s="6"/>
      <c r="WI71" s="6"/>
      <c r="WJ71" s="6"/>
      <c r="WK71" s="6"/>
      <c r="WL71" s="6"/>
      <c r="WM71" s="6"/>
      <c r="WN71" s="6"/>
      <c r="WO71" s="6"/>
      <c r="WP71" s="6"/>
      <c r="WQ71" s="6"/>
      <c r="WR71" s="6"/>
      <c r="WS71" s="6"/>
      <c r="WT71" s="6"/>
      <c r="WU71" s="6"/>
      <c r="WV71" s="6"/>
      <c r="WW71" s="6"/>
      <c r="WX71" s="6"/>
      <c r="WY71" s="6"/>
      <c r="WZ71" s="6"/>
      <c r="XA71" s="6"/>
      <c r="XB71" s="6"/>
      <c r="XC71" s="6"/>
      <c r="XD71" s="6"/>
      <c r="XE71" s="6"/>
      <c r="XF71" s="6"/>
      <c r="XG71" s="6"/>
      <c r="XH71" s="6"/>
      <c r="XI71" s="6"/>
      <c r="XJ71" s="6"/>
      <c r="XK71" s="6"/>
      <c r="XL71" s="6"/>
      <c r="XM71" s="6"/>
      <c r="XN71" s="6"/>
      <c r="XO71" s="6"/>
      <c r="XP71" s="6"/>
      <c r="XQ71" s="6"/>
      <c r="XR71" s="6"/>
      <c r="XS71" s="6"/>
      <c r="XT71" s="6"/>
      <c r="XU71" s="6"/>
      <c r="XV71" s="6"/>
      <c r="XW71" s="6"/>
      <c r="XX71" s="6"/>
      <c r="XY71" s="6"/>
      <c r="XZ71" s="6"/>
      <c r="YA71" s="6"/>
      <c r="YB71" s="6"/>
      <c r="YC71" s="6"/>
      <c r="YD71" s="6"/>
      <c r="YE71" s="6"/>
      <c r="YF71" s="6"/>
      <c r="YG71" s="6"/>
      <c r="YH71" s="6"/>
      <c r="YI71" s="6"/>
      <c r="YJ71" s="6"/>
      <c r="YK71" s="6"/>
      <c r="YL71" s="6"/>
      <c r="YM71" s="6"/>
      <c r="YN71" s="6"/>
      <c r="YO71" s="6"/>
      <c r="YP71" s="6"/>
      <c r="YQ71" s="6"/>
      <c r="YR71" s="6"/>
      <c r="YS71" s="6"/>
      <c r="YT71" s="6"/>
      <c r="YU71" s="6"/>
      <c r="YV71" s="6"/>
      <c r="YW71" s="6"/>
      <c r="YX71" s="6"/>
      <c r="YY71" s="6"/>
      <c r="YZ71" s="6"/>
      <c r="ZA71" s="6"/>
      <c r="ZB71" s="6"/>
      <c r="ZC71" s="6"/>
      <c r="ZD71" s="6"/>
      <c r="ZE71" s="6"/>
      <c r="ZF71" s="6"/>
      <c r="ZG71" s="6"/>
      <c r="ZH71" s="6"/>
      <c r="ZI71" s="6"/>
      <c r="ZJ71" s="6"/>
      <c r="ZK71" s="6"/>
      <c r="ZL71" s="6"/>
      <c r="ZM71" s="6"/>
      <c r="ZN71" s="6"/>
      <c r="ZO71" s="6"/>
      <c r="ZP71" s="6"/>
      <c r="ZQ71" s="6"/>
      <c r="ZR71" s="6"/>
      <c r="ZS71" s="6"/>
      <c r="ZT71" s="6"/>
      <c r="ZU71" s="6"/>
      <c r="ZV71" s="6"/>
      <c r="ZW71" s="6"/>
      <c r="ZX71" s="6"/>
      <c r="ZY71" s="6"/>
      <c r="ZZ71" s="6"/>
      <c r="AAA71" s="6"/>
      <c r="AAB71" s="6"/>
      <c r="AAC71" s="6"/>
      <c r="AAD71" s="6"/>
      <c r="AAE71" s="6"/>
      <c r="AAF71" s="6"/>
      <c r="AAG71" s="6"/>
      <c r="AAH71" s="6"/>
      <c r="AAI71" s="6"/>
      <c r="AAJ71" s="6"/>
      <c r="AAK71" s="6"/>
      <c r="AAL71" s="6"/>
      <c r="AAM71" s="6"/>
      <c r="AAN71" s="6"/>
      <c r="AAO71" s="6"/>
      <c r="AAP71" s="6"/>
      <c r="AAQ71" s="6"/>
      <c r="AAR71" s="6"/>
      <c r="AAS71" s="6"/>
      <c r="AAT71" s="6"/>
      <c r="AAU71" s="6"/>
      <c r="AAV71" s="6"/>
      <c r="AAW71" s="6"/>
      <c r="AAX71" s="6"/>
      <c r="AAY71" s="6"/>
      <c r="AAZ71" s="6"/>
      <c r="ABA71" s="6"/>
      <c r="ABB71" s="6"/>
      <c r="ABC71" s="6"/>
      <c r="ABD71" s="6"/>
      <c r="ABE71" s="6"/>
      <c r="ABF71" s="6"/>
      <c r="ABG71" s="6"/>
      <c r="ABH71" s="6"/>
      <c r="ABI71" s="6"/>
      <c r="ABJ71" s="6"/>
      <c r="ABK71" s="6"/>
      <c r="ABL71" s="6"/>
      <c r="ABM71" s="6"/>
      <c r="ABN71" s="6"/>
      <c r="ABO71" s="6"/>
      <c r="ABP71" s="6"/>
      <c r="ABQ71" s="6"/>
      <c r="ABR71" s="6"/>
      <c r="ABS71" s="6"/>
      <c r="ABT71" s="6"/>
      <c r="ABU71" s="6"/>
      <c r="ABV71" s="6"/>
      <c r="ABW71" s="6"/>
      <c r="ABX71" s="6"/>
      <c r="ABY71" s="6"/>
      <c r="ABZ71" s="6"/>
      <c r="ACA71" s="6"/>
      <c r="ACB71" s="6"/>
      <c r="ACC71" s="6"/>
      <c r="ACD71" s="6"/>
      <c r="ACE71" s="6"/>
      <c r="ACF71" s="6"/>
      <c r="ACG71" s="6"/>
      <c r="ACH71" s="6"/>
      <c r="ACI71" s="6"/>
      <c r="ACJ71" s="6"/>
      <c r="ACK71" s="6"/>
      <c r="ACL71" s="6"/>
      <c r="ACM71" s="6"/>
      <c r="ACN71" s="6"/>
      <c r="ACO71" s="6"/>
      <c r="ACP71" s="6"/>
      <c r="ACQ71" s="6"/>
      <c r="ACR71" s="6"/>
      <c r="ACS71" s="6"/>
      <c r="ACT71" s="6"/>
      <c r="ACU71" s="6"/>
      <c r="ACV71" s="6"/>
      <c r="ACW71" s="6"/>
      <c r="ACX71" s="6"/>
      <c r="ACY71" s="6"/>
      <c r="ACZ71" s="6"/>
      <c r="ADA71" s="6"/>
      <c r="ADB71" s="6"/>
      <c r="ADC71" s="6"/>
      <c r="ADD71" s="6"/>
      <c r="ADE71" s="6"/>
      <c r="ADF71" s="6"/>
      <c r="ADG71" s="6"/>
      <c r="ADH71" s="6"/>
      <c r="ADI71" s="6"/>
      <c r="ADJ71" s="6"/>
      <c r="ADK71" s="6"/>
      <c r="ADL71" s="6"/>
      <c r="ADM71" s="6"/>
      <c r="ADN71" s="6"/>
      <c r="ADO71" s="6"/>
      <c r="ADP71" s="6"/>
      <c r="ADQ71" s="6"/>
      <c r="ADR71" s="6"/>
      <c r="ADS71" s="6"/>
      <c r="ADT71" s="6"/>
      <c r="ADU71" s="6"/>
      <c r="ADV71" s="6"/>
      <c r="ADW71" s="6"/>
      <c r="ADX71" s="6"/>
      <c r="ADY71" s="6"/>
      <c r="ADZ71" s="6"/>
      <c r="AEA71" s="6"/>
      <c r="AEB71" s="6"/>
      <c r="AEC71" s="6"/>
      <c r="AED71" s="6"/>
      <c r="AEE71" s="6"/>
      <c r="AEF71" s="6"/>
      <c r="AEG71" s="6"/>
      <c r="AEH71" s="6"/>
      <c r="AEI71" s="6"/>
      <c r="AEJ71" s="6"/>
      <c r="AEK71" s="6"/>
      <c r="AEL71" s="6"/>
      <c r="AEM71" s="6"/>
      <c r="AEN71" s="6"/>
      <c r="AEO71" s="6"/>
      <c r="AEP71" s="6"/>
      <c r="AEQ71" s="6"/>
      <c r="AER71" s="6"/>
      <c r="AES71" s="6"/>
      <c r="AET71" s="6"/>
      <c r="AEU71" s="6"/>
      <c r="AEV71" s="6"/>
      <c r="AEW71" s="6"/>
      <c r="AEX71" s="6"/>
      <c r="AEY71" s="6"/>
      <c r="AEZ71" s="6"/>
      <c r="AFA71" s="6"/>
      <c r="AFB71" s="6"/>
      <c r="AFC71" s="6"/>
      <c r="AFD71" s="6"/>
      <c r="AFE71" s="6"/>
      <c r="AFF71" s="6"/>
      <c r="AFG71" s="6"/>
      <c r="AFH71" s="6"/>
      <c r="AFI71" s="6"/>
      <c r="AFJ71" s="6"/>
      <c r="AFK71" s="6"/>
      <c r="AFL71" s="6"/>
      <c r="AFM71" s="6"/>
      <c r="AFN71" s="6"/>
      <c r="AFO71" s="6"/>
      <c r="AFP71" s="6"/>
      <c r="AFQ71" s="6"/>
      <c r="AFR71" s="6"/>
      <c r="AFS71" s="6"/>
      <c r="AFT71" s="6"/>
      <c r="AFU71" s="6"/>
      <c r="AFV71" s="6"/>
      <c r="AFW71" s="6"/>
      <c r="AFX71" s="6"/>
      <c r="AFY71" s="6"/>
      <c r="AFZ71" s="6"/>
      <c r="AGA71" s="6"/>
      <c r="AGB71" s="6"/>
      <c r="AGC71" s="6"/>
      <c r="AGD71" s="6"/>
      <c r="AGE71" s="6"/>
      <c r="AGF71" s="6"/>
      <c r="AGG71" s="6"/>
      <c r="AGH71" s="6"/>
      <c r="AGI71" s="6"/>
      <c r="AGJ71" s="6"/>
      <c r="AGK71" s="6"/>
      <c r="AGL71" s="6"/>
      <c r="AGM71" s="6"/>
      <c r="AGN71" s="6"/>
      <c r="AGO71" s="6"/>
      <c r="AGP71" s="6"/>
      <c r="AGQ71" s="6"/>
      <c r="AGR71" s="6"/>
      <c r="AGS71" s="6"/>
      <c r="AGT71" s="6"/>
      <c r="AGU71" s="6"/>
      <c r="AGV71" s="6"/>
      <c r="AGW71" s="6"/>
      <c r="AGX71" s="6"/>
      <c r="AGY71" s="6"/>
      <c r="AGZ71" s="6"/>
      <c r="AHA71" s="6"/>
      <c r="AHB71" s="6"/>
      <c r="AHC71" s="6"/>
      <c r="AHD71" s="6"/>
      <c r="AHE71" s="6"/>
      <c r="AHF71" s="6"/>
      <c r="AHG71" s="6"/>
      <c r="AHH71" s="6"/>
      <c r="AHI71" s="6"/>
      <c r="AHJ71" s="6"/>
      <c r="AHK71" s="6"/>
      <c r="AHL71" s="6"/>
      <c r="AHM71" s="6"/>
      <c r="AHN71" s="6"/>
      <c r="AHO71" s="6"/>
      <c r="AHP71" s="6"/>
      <c r="AHQ71" s="6"/>
      <c r="AHR71" s="6"/>
      <c r="AHS71" s="6"/>
      <c r="AHT71" s="6"/>
      <c r="AHU71" s="6"/>
      <c r="AHV71" s="6"/>
      <c r="AHW71" s="6"/>
      <c r="AHX71" s="6"/>
      <c r="AHY71" s="6"/>
      <c r="AHZ71" s="6"/>
      <c r="AIA71" s="6"/>
      <c r="AIB71" s="6"/>
      <c r="AIC71" s="6"/>
      <c r="AID71" s="6"/>
      <c r="AIE71" s="6"/>
      <c r="AIF71" s="6"/>
      <c r="AIG71" s="6"/>
      <c r="AIH71" s="6"/>
      <c r="AII71" s="6"/>
      <c r="AIJ71" s="6"/>
      <c r="AIK71" s="6"/>
      <c r="AIL71" s="6"/>
      <c r="AIM71" s="6"/>
      <c r="AIN71" s="6"/>
      <c r="AIO71" s="6"/>
      <c r="AIP71" s="6"/>
      <c r="AIQ71" s="6"/>
      <c r="AIR71" s="6"/>
      <c r="AIS71" s="6"/>
      <c r="AIT71" s="6"/>
      <c r="AIU71" s="6"/>
      <c r="AIV71" s="6"/>
      <c r="AIW71" s="6"/>
      <c r="AIX71" s="6"/>
      <c r="AIY71" s="6"/>
      <c r="AIZ71" s="6"/>
      <c r="AJA71" s="6"/>
      <c r="AJB71" s="6"/>
      <c r="AJC71" s="6"/>
      <c r="AJD71" s="6"/>
      <c r="AJE71" s="6"/>
      <c r="AJF71" s="6"/>
      <c r="AJG71" s="6"/>
      <c r="AJH71" s="6"/>
      <c r="AJI71" s="6"/>
      <c r="AJJ71" s="6"/>
      <c r="AJK71" s="6"/>
      <c r="AJL71" s="6"/>
      <c r="AJM71" s="6"/>
      <c r="AJN71" s="6"/>
      <c r="AJO71" s="6"/>
      <c r="AJP71" s="6"/>
      <c r="AJQ71" s="6"/>
      <c r="AJR71" s="6"/>
      <c r="AJS71" s="6"/>
      <c r="AJT71" s="6"/>
      <c r="AJU71" s="6"/>
      <c r="AJV71" s="6"/>
      <c r="AJW71" s="6"/>
      <c r="AJX71" s="6"/>
      <c r="AJY71" s="6"/>
      <c r="AJZ71" s="6"/>
      <c r="AKA71" s="6"/>
      <c r="AKB71" s="6"/>
      <c r="AKC71" s="6"/>
      <c r="AKD71" s="6"/>
      <c r="AKE71" s="6"/>
      <c r="AKF71" s="6"/>
      <c r="AKG71" s="6"/>
      <c r="AKH71" s="6"/>
      <c r="AKI71" s="6"/>
      <c r="AKJ71" s="6"/>
      <c r="AKK71" s="6"/>
      <c r="AKL71" s="6"/>
      <c r="AKM71" s="6"/>
      <c r="AKN71" s="6"/>
      <c r="AKO71" s="6"/>
      <c r="AKP71" s="6"/>
      <c r="AKQ71" s="6"/>
      <c r="AKR71" s="6"/>
      <c r="AKS71" s="6"/>
      <c r="AKT71" s="6"/>
      <c r="AKU71" s="6"/>
      <c r="AKV71" s="6"/>
      <c r="AKW71" s="6"/>
      <c r="AKX71" s="6"/>
      <c r="AKY71" s="6"/>
      <c r="AKZ71" s="6"/>
      <c r="ALA71" s="6"/>
      <c r="ALB71" s="6"/>
      <c r="ALC71" s="6"/>
      <c r="ALD71" s="6"/>
      <c r="ALE71" s="6"/>
      <c r="ALF71" s="6"/>
      <c r="ALG71" s="6"/>
      <c r="ALH71" s="6"/>
      <c r="ALI71" s="6"/>
      <c r="ALJ71" s="6"/>
      <c r="ALK71" s="6"/>
      <c r="ALL71" s="6"/>
      <c r="ALM71" s="6"/>
      <c r="ALN71" s="6"/>
      <c r="ALO71" s="6"/>
      <c r="ALP71" s="6"/>
      <c r="ALQ71" s="6"/>
      <c r="ALR71" s="6"/>
      <c r="ALS71" s="6"/>
      <c r="ALT71" s="6"/>
      <c r="ALU71" s="6"/>
      <c r="ALV71" s="6"/>
      <c r="ALW71" s="6"/>
      <c r="ALX71" s="6"/>
      <c r="ALY71" s="6"/>
      <c r="ALZ71" s="6"/>
      <c r="AMA71" s="6"/>
      <c r="AMB71" s="6"/>
      <c r="AMC71" s="6"/>
      <c r="AMD71" s="6"/>
      <c r="AME71" s="6"/>
      <c r="AMF71" s="6"/>
      <c r="AMG71" s="6"/>
    </row>
    <row r="72" spans="1:1021" s="45" customFormat="1">
      <c r="A72" s="46" t="s">
        <v>143</v>
      </c>
      <c r="B72" s="24"/>
      <c r="C72" s="24"/>
      <c r="D72" s="26" t="s">
        <v>144</v>
      </c>
      <c r="E72" s="27" t="s">
        <v>144</v>
      </c>
      <c r="F72" s="24"/>
      <c r="G72" s="24"/>
      <c r="H72" s="24"/>
      <c r="I72" s="24"/>
      <c r="J72" s="24"/>
      <c r="K72" s="24"/>
      <c r="L72" s="24"/>
      <c r="M72" s="51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  <c r="LT72" s="24"/>
      <c r="LU72" s="24"/>
      <c r="LV72" s="24"/>
      <c r="LW72" s="24"/>
      <c r="LX72" s="24"/>
      <c r="LY72" s="24"/>
      <c r="LZ72" s="24"/>
      <c r="MA72" s="24"/>
      <c r="MB72" s="24"/>
      <c r="MC72" s="24"/>
      <c r="MD72" s="24"/>
      <c r="ME72" s="24"/>
      <c r="MF72" s="24"/>
      <c r="MG72" s="24"/>
      <c r="MH72" s="24"/>
      <c r="MI72" s="24"/>
      <c r="MJ72" s="24"/>
      <c r="MK72" s="24"/>
      <c r="ML72" s="24"/>
      <c r="MM72" s="24"/>
      <c r="MN72" s="24"/>
      <c r="MO72" s="24"/>
      <c r="MP72" s="24"/>
      <c r="MQ72" s="24"/>
      <c r="MR72" s="24"/>
      <c r="MS72" s="24"/>
      <c r="MT72" s="24"/>
      <c r="MU72" s="24"/>
      <c r="MV72" s="24"/>
      <c r="MW72" s="24"/>
      <c r="MX72" s="24"/>
      <c r="MY72" s="24"/>
      <c r="MZ72" s="24"/>
      <c r="NA72" s="24"/>
      <c r="NB72" s="24"/>
      <c r="NC72" s="24"/>
      <c r="ND72" s="24"/>
      <c r="NE72" s="24"/>
      <c r="NF72" s="24"/>
      <c r="NG72" s="24"/>
      <c r="NH72" s="24"/>
      <c r="NI72" s="24"/>
      <c r="NJ72" s="24"/>
      <c r="NK72" s="24"/>
      <c r="NL72" s="24"/>
      <c r="NM72" s="24"/>
      <c r="NN72" s="24"/>
      <c r="NO72" s="24"/>
      <c r="NP72" s="24"/>
      <c r="NQ72" s="24"/>
      <c r="NR72" s="24"/>
      <c r="NS72" s="24"/>
      <c r="NT72" s="24"/>
      <c r="NU72" s="24"/>
      <c r="NV72" s="24"/>
      <c r="NW72" s="24"/>
      <c r="NX72" s="24"/>
      <c r="NY72" s="24"/>
      <c r="NZ72" s="24"/>
      <c r="OA72" s="24"/>
      <c r="OB72" s="24"/>
      <c r="OC72" s="24"/>
      <c r="OD72" s="24"/>
      <c r="OE72" s="24"/>
      <c r="OF72" s="24"/>
      <c r="OG72" s="24"/>
      <c r="OH72" s="24"/>
      <c r="OI72" s="24"/>
      <c r="OJ72" s="24"/>
      <c r="OK72" s="24"/>
      <c r="OL72" s="24"/>
      <c r="OM72" s="24"/>
      <c r="ON72" s="24"/>
      <c r="OO72" s="24"/>
      <c r="OP72" s="24"/>
      <c r="OQ72" s="24"/>
      <c r="OR72" s="24"/>
      <c r="OS72" s="24"/>
      <c r="OT72" s="24"/>
      <c r="OU72" s="24"/>
      <c r="OV72" s="24"/>
      <c r="OW72" s="24"/>
      <c r="OX72" s="24"/>
      <c r="OY72" s="24"/>
      <c r="OZ72" s="24"/>
      <c r="PA72" s="24"/>
      <c r="PB72" s="24"/>
      <c r="PC72" s="24"/>
      <c r="PD72" s="24"/>
      <c r="PE72" s="24"/>
      <c r="PF72" s="24"/>
      <c r="PG72" s="24"/>
      <c r="PH72" s="24"/>
      <c r="PI72" s="24"/>
      <c r="PJ72" s="24"/>
      <c r="PK72" s="24"/>
      <c r="PL72" s="24"/>
      <c r="PM72" s="24"/>
      <c r="PN72" s="24"/>
      <c r="PO72" s="24"/>
      <c r="PP72" s="24"/>
      <c r="PQ72" s="24"/>
      <c r="PR72" s="24"/>
      <c r="PS72" s="24"/>
      <c r="PT72" s="24"/>
      <c r="PU72" s="24"/>
      <c r="PV72" s="24"/>
      <c r="PW72" s="24"/>
      <c r="PX72" s="24"/>
      <c r="PY72" s="24"/>
      <c r="PZ72" s="24"/>
      <c r="QA72" s="24"/>
      <c r="QB72" s="24"/>
      <c r="QC72" s="24"/>
      <c r="QD72" s="24"/>
      <c r="QE72" s="24"/>
      <c r="QF72" s="24"/>
      <c r="QG72" s="24"/>
      <c r="QH72" s="24"/>
      <c r="QI72" s="24"/>
      <c r="QJ72" s="24"/>
      <c r="QK72" s="24"/>
      <c r="QL72" s="24"/>
      <c r="QM72" s="24"/>
      <c r="QN72" s="24"/>
      <c r="QO72" s="24"/>
      <c r="QP72" s="24"/>
      <c r="QQ72" s="24"/>
      <c r="QR72" s="24"/>
      <c r="QS72" s="24"/>
      <c r="QT72" s="24"/>
      <c r="QU72" s="24"/>
      <c r="QV72" s="24"/>
      <c r="QW72" s="24"/>
      <c r="QX72" s="24"/>
      <c r="QY72" s="24"/>
      <c r="QZ72" s="24"/>
      <c r="RA72" s="24"/>
      <c r="RB72" s="24"/>
      <c r="RC72" s="24"/>
      <c r="RD72" s="24"/>
      <c r="RE72" s="24"/>
      <c r="RF72" s="24"/>
      <c r="RG72" s="24"/>
      <c r="RH72" s="24"/>
      <c r="RI72" s="24"/>
      <c r="RJ72" s="24"/>
      <c r="RK72" s="24"/>
      <c r="RL72" s="24"/>
      <c r="RM72" s="24"/>
      <c r="RN72" s="24"/>
      <c r="RO72" s="24"/>
      <c r="RP72" s="24"/>
      <c r="RQ72" s="24"/>
      <c r="RR72" s="24"/>
      <c r="RS72" s="24"/>
      <c r="RT72" s="24"/>
      <c r="RU72" s="24"/>
      <c r="RV72" s="24"/>
      <c r="RW72" s="24"/>
      <c r="RX72" s="24"/>
      <c r="RY72" s="24"/>
      <c r="RZ72" s="24"/>
      <c r="SA72" s="24"/>
      <c r="SB72" s="24"/>
      <c r="SC72" s="24"/>
      <c r="SD72" s="24"/>
      <c r="SE72" s="24"/>
      <c r="SF72" s="24"/>
      <c r="SG72" s="24"/>
      <c r="SH72" s="24"/>
      <c r="SI72" s="24"/>
      <c r="SJ72" s="24"/>
      <c r="SK72" s="24"/>
      <c r="SL72" s="24"/>
      <c r="SM72" s="24"/>
      <c r="SN72" s="24"/>
      <c r="SO72" s="24"/>
      <c r="SP72" s="24"/>
      <c r="SQ72" s="24"/>
      <c r="SR72" s="24"/>
      <c r="SS72" s="24"/>
      <c r="ST72" s="24"/>
      <c r="SU72" s="24"/>
      <c r="SV72" s="24"/>
      <c r="SW72" s="24"/>
      <c r="SX72" s="24"/>
      <c r="SY72" s="24"/>
      <c r="SZ72" s="24"/>
      <c r="TA72" s="24"/>
      <c r="TB72" s="24"/>
      <c r="TC72" s="24"/>
      <c r="TD72" s="24"/>
      <c r="TE72" s="24"/>
      <c r="TF72" s="24"/>
      <c r="TG72" s="24"/>
      <c r="TH72" s="24"/>
      <c r="TI72" s="24"/>
      <c r="TJ72" s="24"/>
      <c r="TK72" s="24"/>
      <c r="TL72" s="24"/>
      <c r="TM72" s="24"/>
      <c r="TN72" s="24"/>
      <c r="TO72" s="24"/>
      <c r="TP72" s="24"/>
      <c r="TQ72" s="24"/>
      <c r="TR72" s="24"/>
      <c r="TS72" s="24"/>
      <c r="TT72" s="24"/>
      <c r="TU72" s="24"/>
      <c r="TV72" s="24"/>
      <c r="TW72" s="24"/>
      <c r="TX72" s="24"/>
      <c r="TY72" s="24"/>
      <c r="TZ72" s="24"/>
      <c r="UA72" s="24"/>
      <c r="UB72" s="24"/>
      <c r="UC72" s="24"/>
      <c r="UD72" s="24"/>
      <c r="UE72" s="24"/>
      <c r="UF72" s="24"/>
      <c r="UG72" s="24"/>
      <c r="UH72" s="24"/>
      <c r="UI72" s="24"/>
      <c r="UJ72" s="24"/>
      <c r="UK72" s="24"/>
      <c r="UL72" s="24"/>
      <c r="UM72" s="24"/>
      <c r="UN72" s="24"/>
      <c r="UO72" s="24"/>
      <c r="UP72" s="24"/>
      <c r="UQ72" s="24"/>
      <c r="UR72" s="24"/>
      <c r="US72" s="24"/>
      <c r="UT72" s="24"/>
      <c r="UU72" s="24"/>
      <c r="UV72" s="24"/>
      <c r="UW72" s="24"/>
      <c r="UX72" s="24"/>
      <c r="UY72" s="24"/>
      <c r="UZ72" s="24"/>
      <c r="VA72" s="24"/>
      <c r="VB72" s="24"/>
      <c r="VC72" s="24"/>
      <c r="VD72" s="24"/>
      <c r="VE72" s="24"/>
      <c r="VF72" s="24"/>
      <c r="VG72" s="24"/>
      <c r="VH72" s="24"/>
      <c r="VI72" s="24"/>
      <c r="VJ72" s="24"/>
      <c r="VK72" s="24"/>
      <c r="VL72" s="24"/>
      <c r="VM72" s="24"/>
      <c r="VN72" s="24"/>
      <c r="VO72" s="24"/>
      <c r="VP72" s="24"/>
      <c r="VQ72" s="24"/>
      <c r="VR72" s="24"/>
      <c r="VS72" s="24"/>
      <c r="VT72" s="24"/>
      <c r="VU72" s="24"/>
      <c r="VV72" s="24"/>
      <c r="VW72" s="24"/>
      <c r="VX72" s="24"/>
      <c r="VY72" s="24"/>
      <c r="VZ72" s="24"/>
      <c r="WA72" s="24"/>
      <c r="WB72" s="24"/>
      <c r="WC72" s="24"/>
      <c r="WD72" s="24"/>
      <c r="WE72" s="24"/>
      <c r="WF72" s="24"/>
      <c r="WG72" s="24"/>
      <c r="WH72" s="24"/>
      <c r="WI72" s="24"/>
      <c r="WJ72" s="24"/>
      <c r="WK72" s="24"/>
      <c r="WL72" s="24"/>
      <c r="WM72" s="24"/>
      <c r="WN72" s="24"/>
      <c r="WO72" s="24"/>
      <c r="WP72" s="24"/>
      <c r="WQ72" s="24"/>
      <c r="WR72" s="24"/>
      <c r="WS72" s="24"/>
      <c r="WT72" s="24"/>
      <c r="WU72" s="24"/>
      <c r="WV72" s="24"/>
      <c r="WW72" s="24"/>
      <c r="WX72" s="24"/>
      <c r="WY72" s="24"/>
      <c r="WZ72" s="24"/>
      <c r="XA72" s="24"/>
      <c r="XB72" s="24"/>
      <c r="XC72" s="24"/>
      <c r="XD72" s="24"/>
      <c r="XE72" s="24"/>
      <c r="XF72" s="24"/>
      <c r="XG72" s="24"/>
      <c r="XH72" s="24"/>
      <c r="XI72" s="24"/>
      <c r="XJ72" s="24"/>
      <c r="XK72" s="24"/>
      <c r="XL72" s="24"/>
      <c r="XM72" s="24"/>
      <c r="XN72" s="24"/>
      <c r="XO72" s="24"/>
      <c r="XP72" s="24"/>
      <c r="XQ72" s="24"/>
      <c r="XR72" s="24"/>
      <c r="XS72" s="24"/>
      <c r="XT72" s="24"/>
      <c r="XU72" s="24"/>
      <c r="XV72" s="24"/>
      <c r="XW72" s="24"/>
      <c r="XX72" s="24"/>
      <c r="XY72" s="24"/>
      <c r="XZ72" s="24"/>
      <c r="YA72" s="24"/>
      <c r="YB72" s="24"/>
      <c r="YC72" s="24"/>
      <c r="YD72" s="24"/>
      <c r="YE72" s="24"/>
      <c r="YF72" s="24"/>
      <c r="YG72" s="24"/>
      <c r="YH72" s="24"/>
      <c r="YI72" s="24"/>
      <c r="YJ72" s="24"/>
      <c r="YK72" s="24"/>
      <c r="YL72" s="24"/>
      <c r="YM72" s="24"/>
      <c r="YN72" s="24"/>
      <c r="YO72" s="24"/>
      <c r="YP72" s="24"/>
      <c r="YQ72" s="24"/>
      <c r="YR72" s="24"/>
      <c r="YS72" s="24"/>
      <c r="YT72" s="24"/>
      <c r="YU72" s="24"/>
      <c r="YV72" s="24"/>
      <c r="YW72" s="24"/>
      <c r="YX72" s="24"/>
      <c r="YY72" s="24"/>
      <c r="YZ72" s="24"/>
      <c r="ZA72" s="24"/>
      <c r="ZB72" s="24"/>
      <c r="ZC72" s="24"/>
      <c r="ZD72" s="24"/>
      <c r="ZE72" s="24"/>
      <c r="ZF72" s="24"/>
      <c r="ZG72" s="24"/>
      <c r="ZH72" s="24"/>
      <c r="ZI72" s="24"/>
      <c r="ZJ72" s="24"/>
      <c r="ZK72" s="24"/>
      <c r="ZL72" s="24"/>
      <c r="ZM72" s="24"/>
      <c r="ZN72" s="24"/>
      <c r="ZO72" s="24"/>
      <c r="ZP72" s="24"/>
      <c r="ZQ72" s="24"/>
      <c r="ZR72" s="24"/>
      <c r="ZS72" s="24"/>
      <c r="ZT72" s="24"/>
      <c r="ZU72" s="24"/>
      <c r="ZV72" s="24"/>
      <c r="ZW72" s="24"/>
      <c r="ZX72" s="24"/>
      <c r="ZY72" s="24"/>
      <c r="ZZ72" s="24"/>
      <c r="AAA72" s="24"/>
      <c r="AAB72" s="24"/>
      <c r="AAC72" s="24"/>
      <c r="AAD72" s="24"/>
      <c r="AAE72" s="24"/>
      <c r="AAF72" s="24"/>
      <c r="AAG72" s="24"/>
      <c r="AAH72" s="24"/>
      <c r="AAI72" s="24"/>
      <c r="AAJ72" s="24"/>
      <c r="AAK72" s="24"/>
      <c r="AAL72" s="24"/>
      <c r="AAM72" s="24"/>
      <c r="AAN72" s="24"/>
      <c r="AAO72" s="24"/>
      <c r="AAP72" s="24"/>
      <c r="AAQ72" s="24"/>
      <c r="AAR72" s="24"/>
      <c r="AAS72" s="24"/>
      <c r="AAT72" s="24"/>
      <c r="AAU72" s="24"/>
      <c r="AAV72" s="24"/>
      <c r="AAW72" s="24"/>
      <c r="AAX72" s="24"/>
      <c r="AAY72" s="24"/>
      <c r="AAZ72" s="24"/>
      <c r="ABA72" s="24"/>
      <c r="ABB72" s="24"/>
      <c r="ABC72" s="24"/>
      <c r="ABD72" s="24"/>
      <c r="ABE72" s="24"/>
      <c r="ABF72" s="24"/>
      <c r="ABG72" s="24"/>
      <c r="ABH72" s="24"/>
      <c r="ABI72" s="24"/>
      <c r="ABJ72" s="24"/>
      <c r="ABK72" s="24"/>
      <c r="ABL72" s="24"/>
      <c r="ABM72" s="24"/>
      <c r="ABN72" s="24"/>
      <c r="ABO72" s="24"/>
      <c r="ABP72" s="24"/>
      <c r="ABQ72" s="24"/>
      <c r="ABR72" s="24"/>
      <c r="ABS72" s="24"/>
      <c r="ABT72" s="24"/>
      <c r="ABU72" s="24"/>
      <c r="ABV72" s="24"/>
      <c r="ABW72" s="24"/>
      <c r="ABX72" s="24"/>
      <c r="ABY72" s="24"/>
      <c r="ABZ72" s="24"/>
      <c r="ACA72" s="24"/>
      <c r="ACB72" s="24"/>
      <c r="ACC72" s="24"/>
      <c r="ACD72" s="24"/>
      <c r="ACE72" s="24"/>
      <c r="ACF72" s="24"/>
      <c r="ACG72" s="24"/>
      <c r="ACH72" s="24"/>
      <c r="ACI72" s="24"/>
      <c r="ACJ72" s="24"/>
      <c r="ACK72" s="24"/>
      <c r="ACL72" s="24"/>
      <c r="ACM72" s="24"/>
      <c r="ACN72" s="24"/>
      <c r="ACO72" s="24"/>
      <c r="ACP72" s="24"/>
      <c r="ACQ72" s="24"/>
      <c r="ACR72" s="24"/>
      <c r="ACS72" s="24"/>
      <c r="ACT72" s="24"/>
      <c r="ACU72" s="24"/>
      <c r="ACV72" s="24"/>
      <c r="ACW72" s="24"/>
      <c r="ACX72" s="24"/>
      <c r="ACY72" s="24"/>
      <c r="ACZ72" s="24"/>
      <c r="ADA72" s="24"/>
      <c r="ADB72" s="24"/>
      <c r="ADC72" s="24"/>
      <c r="ADD72" s="24"/>
      <c r="ADE72" s="24"/>
      <c r="ADF72" s="24"/>
      <c r="ADG72" s="24"/>
      <c r="ADH72" s="24"/>
      <c r="ADI72" s="24"/>
      <c r="ADJ72" s="24"/>
      <c r="ADK72" s="24"/>
      <c r="ADL72" s="24"/>
      <c r="ADM72" s="24"/>
      <c r="ADN72" s="24"/>
      <c r="ADO72" s="24"/>
      <c r="ADP72" s="24"/>
      <c r="ADQ72" s="24"/>
      <c r="ADR72" s="24"/>
      <c r="ADS72" s="24"/>
      <c r="ADT72" s="24"/>
      <c r="ADU72" s="24"/>
      <c r="ADV72" s="24"/>
      <c r="ADW72" s="24"/>
      <c r="ADX72" s="24"/>
      <c r="ADY72" s="24"/>
      <c r="ADZ72" s="24"/>
      <c r="AEA72" s="24"/>
      <c r="AEB72" s="24"/>
      <c r="AEC72" s="24"/>
      <c r="AED72" s="24"/>
      <c r="AEE72" s="24"/>
      <c r="AEF72" s="24"/>
      <c r="AEG72" s="24"/>
      <c r="AEH72" s="24"/>
      <c r="AEI72" s="24"/>
      <c r="AEJ72" s="24"/>
      <c r="AEK72" s="24"/>
      <c r="AEL72" s="24"/>
      <c r="AEM72" s="24"/>
      <c r="AEN72" s="24"/>
      <c r="AEO72" s="24"/>
      <c r="AEP72" s="24"/>
      <c r="AEQ72" s="24"/>
      <c r="AER72" s="24"/>
      <c r="AES72" s="24"/>
      <c r="AET72" s="24"/>
      <c r="AEU72" s="24"/>
      <c r="AEV72" s="24"/>
      <c r="AEW72" s="24"/>
      <c r="AEX72" s="24"/>
      <c r="AEY72" s="24"/>
      <c r="AEZ72" s="24"/>
      <c r="AFA72" s="24"/>
      <c r="AFB72" s="24"/>
      <c r="AFC72" s="24"/>
      <c r="AFD72" s="24"/>
      <c r="AFE72" s="24"/>
      <c r="AFF72" s="24"/>
      <c r="AFG72" s="24"/>
      <c r="AFH72" s="24"/>
      <c r="AFI72" s="24"/>
      <c r="AFJ72" s="24"/>
      <c r="AFK72" s="24"/>
      <c r="AFL72" s="24"/>
      <c r="AFM72" s="24"/>
      <c r="AFN72" s="24"/>
      <c r="AFO72" s="24"/>
      <c r="AFP72" s="24"/>
      <c r="AFQ72" s="24"/>
      <c r="AFR72" s="24"/>
      <c r="AFS72" s="24"/>
      <c r="AFT72" s="24"/>
      <c r="AFU72" s="24"/>
      <c r="AFV72" s="24"/>
      <c r="AFW72" s="24"/>
      <c r="AFX72" s="24"/>
      <c r="AFY72" s="24"/>
      <c r="AFZ72" s="24"/>
      <c r="AGA72" s="24"/>
      <c r="AGB72" s="24"/>
      <c r="AGC72" s="24"/>
      <c r="AGD72" s="24"/>
      <c r="AGE72" s="24"/>
      <c r="AGF72" s="24"/>
      <c r="AGG72" s="24"/>
      <c r="AGH72" s="24"/>
      <c r="AGI72" s="24"/>
      <c r="AGJ72" s="24"/>
      <c r="AGK72" s="24"/>
      <c r="AGL72" s="24"/>
      <c r="AGM72" s="24"/>
      <c r="AGN72" s="24"/>
      <c r="AGO72" s="24"/>
      <c r="AGP72" s="24"/>
      <c r="AGQ72" s="24"/>
      <c r="AGR72" s="24"/>
      <c r="AGS72" s="24"/>
      <c r="AGT72" s="24"/>
      <c r="AGU72" s="24"/>
      <c r="AGV72" s="24"/>
      <c r="AGW72" s="24"/>
      <c r="AGX72" s="24"/>
      <c r="AGY72" s="24"/>
      <c r="AGZ72" s="24"/>
      <c r="AHA72" s="24"/>
      <c r="AHB72" s="24"/>
      <c r="AHC72" s="24"/>
      <c r="AHD72" s="24"/>
      <c r="AHE72" s="24"/>
      <c r="AHF72" s="24"/>
      <c r="AHG72" s="24"/>
      <c r="AHH72" s="24"/>
      <c r="AHI72" s="24"/>
      <c r="AHJ72" s="24"/>
      <c r="AHK72" s="24"/>
      <c r="AHL72" s="24"/>
      <c r="AHM72" s="24"/>
      <c r="AHN72" s="24"/>
      <c r="AHO72" s="24"/>
      <c r="AHP72" s="24"/>
      <c r="AHQ72" s="24"/>
      <c r="AHR72" s="24"/>
      <c r="AHS72" s="24"/>
      <c r="AHT72" s="24"/>
      <c r="AHU72" s="24"/>
      <c r="AHV72" s="24"/>
      <c r="AHW72" s="24"/>
      <c r="AHX72" s="24"/>
      <c r="AHY72" s="24"/>
      <c r="AHZ72" s="24"/>
      <c r="AIA72" s="24"/>
      <c r="AIB72" s="24"/>
      <c r="AIC72" s="24"/>
      <c r="AID72" s="24"/>
      <c r="AIE72" s="24"/>
      <c r="AIF72" s="24"/>
      <c r="AIG72" s="24"/>
      <c r="AIH72" s="24"/>
      <c r="AII72" s="24"/>
      <c r="AIJ72" s="24"/>
      <c r="AIK72" s="24"/>
      <c r="AIL72" s="24"/>
      <c r="AIM72" s="24"/>
      <c r="AIN72" s="24"/>
      <c r="AIO72" s="24"/>
      <c r="AIP72" s="24"/>
      <c r="AIQ72" s="24"/>
      <c r="AIR72" s="24"/>
      <c r="AIS72" s="24"/>
      <c r="AIT72" s="24"/>
      <c r="AIU72" s="24"/>
      <c r="AIV72" s="24"/>
      <c r="AIW72" s="24"/>
      <c r="AIX72" s="24"/>
      <c r="AIY72" s="24"/>
      <c r="AIZ72" s="24"/>
      <c r="AJA72" s="24"/>
      <c r="AJB72" s="24"/>
      <c r="AJC72" s="24"/>
      <c r="AJD72" s="24"/>
      <c r="AJE72" s="24"/>
      <c r="AJF72" s="24"/>
      <c r="AJG72" s="24"/>
      <c r="AJH72" s="24"/>
      <c r="AJI72" s="24"/>
      <c r="AJJ72" s="24"/>
      <c r="AJK72" s="24"/>
      <c r="AJL72" s="24"/>
      <c r="AJM72" s="24"/>
      <c r="AJN72" s="24"/>
      <c r="AJO72" s="24"/>
      <c r="AJP72" s="24"/>
      <c r="AJQ72" s="24"/>
      <c r="AJR72" s="24"/>
      <c r="AJS72" s="24"/>
      <c r="AJT72" s="24"/>
      <c r="AJU72" s="24"/>
      <c r="AJV72" s="24"/>
      <c r="AJW72" s="24"/>
      <c r="AJX72" s="24"/>
      <c r="AJY72" s="24"/>
      <c r="AJZ72" s="24"/>
      <c r="AKA72" s="24"/>
      <c r="AKB72" s="24"/>
      <c r="AKC72" s="24"/>
      <c r="AKD72" s="24"/>
      <c r="AKE72" s="24"/>
      <c r="AKF72" s="24"/>
      <c r="AKG72" s="24"/>
      <c r="AKH72" s="24"/>
      <c r="AKI72" s="24"/>
      <c r="AKJ72" s="24"/>
      <c r="AKK72" s="24"/>
      <c r="AKL72" s="24"/>
      <c r="AKM72" s="24"/>
      <c r="AKN72" s="24"/>
      <c r="AKO72" s="24"/>
      <c r="AKP72" s="24"/>
      <c r="AKQ72" s="24"/>
      <c r="AKR72" s="24"/>
      <c r="AKS72" s="24"/>
      <c r="AKT72" s="24"/>
      <c r="AKU72" s="24"/>
      <c r="AKV72" s="24"/>
      <c r="AKW72" s="24"/>
      <c r="AKX72" s="24"/>
      <c r="AKY72" s="24"/>
      <c r="AKZ72" s="24"/>
      <c r="ALA72" s="24"/>
      <c r="ALB72" s="24"/>
      <c r="ALC72" s="24"/>
      <c r="ALD72" s="24"/>
      <c r="ALE72" s="24"/>
      <c r="ALF72" s="24"/>
      <c r="ALG72" s="24"/>
      <c r="ALH72" s="24"/>
      <c r="ALI72" s="24"/>
      <c r="ALJ72" s="24"/>
      <c r="ALK72" s="24"/>
      <c r="ALL72" s="24"/>
      <c r="ALM72" s="24"/>
      <c r="ALN72" s="24"/>
      <c r="ALO72" s="24"/>
      <c r="ALP72" s="24"/>
      <c r="ALQ72" s="24"/>
      <c r="ALR72" s="24"/>
      <c r="ALS72" s="24"/>
      <c r="ALT72" s="24"/>
      <c r="ALU72" s="24"/>
      <c r="ALV72" s="24"/>
      <c r="ALW72" s="24"/>
      <c r="ALX72" s="24"/>
      <c r="ALY72" s="24"/>
      <c r="ALZ72" s="24"/>
      <c r="AMA72" s="24"/>
      <c r="AMB72" s="24"/>
      <c r="AMC72" s="24"/>
      <c r="AMD72" s="24"/>
      <c r="AME72" s="24"/>
      <c r="AMF72" s="24"/>
      <c r="AMG72" s="24"/>
    </row>
    <row r="73" spans="1:1021" s="41" customFormat="1">
      <c r="A73" s="44"/>
      <c r="B73" s="24"/>
      <c r="C73" s="24"/>
      <c r="D73" s="26"/>
      <c r="E73" s="27"/>
      <c r="F73" s="24"/>
      <c r="G73" s="40"/>
      <c r="H73" s="23"/>
      <c r="I73" s="23"/>
      <c r="J73" s="23"/>
      <c r="K73" s="29"/>
      <c r="L73" s="24"/>
      <c r="M73" s="51"/>
      <c r="N73" s="24"/>
      <c r="O73" s="40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  <c r="EI73" s="23"/>
      <c r="EJ73" s="23"/>
      <c r="EK73" s="23"/>
      <c r="EL73" s="23"/>
      <c r="EM73" s="23"/>
      <c r="EN73" s="23"/>
      <c r="EO73" s="23"/>
      <c r="EP73" s="23"/>
      <c r="EQ73" s="23"/>
      <c r="ER73" s="23"/>
      <c r="ES73" s="23"/>
      <c r="ET73" s="23"/>
      <c r="EU73" s="23"/>
      <c r="EV73" s="23"/>
      <c r="EW73" s="23"/>
      <c r="EX73" s="23"/>
      <c r="EY73" s="23"/>
      <c r="EZ73" s="23"/>
      <c r="FA73" s="23"/>
      <c r="FB73" s="23"/>
      <c r="FC73" s="23"/>
      <c r="FD73" s="23"/>
      <c r="FE73" s="23"/>
      <c r="FF73" s="23"/>
      <c r="FG73" s="23"/>
      <c r="FH73" s="23"/>
      <c r="FI73" s="23"/>
      <c r="FJ73" s="23"/>
      <c r="FK73" s="23"/>
      <c r="FL73" s="23"/>
      <c r="FM73" s="23"/>
      <c r="FN73" s="23"/>
      <c r="FO73" s="23"/>
      <c r="FP73" s="23"/>
      <c r="FQ73" s="23"/>
      <c r="FR73" s="23"/>
      <c r="FS73" s="23"/>
      <c r="FT73" s="23"/>
      <c r="FU73" s="23"/>
      <c r="FV73" s="23"/>
      <c r="FW73" s="23"/>
      <c r="FX73" s="23"/>
      <c r="FY73" s="23"/>
      <c r="FZ73" s="23"/>
      <c r="GA73" s="23"/>
      <c r="GB73" s="23"/>
      <c r="GC73" s="23"/>
      <c r="GD73" s="23"/>
      <c r="GE73" s="23"/>
      <c r="GF73" s="23"/>
      <c r="GG73" s="23"/>
      <c r="GH73" s="23"/>
      <c r="GI73" s="23"/>
      <c r="GJ73" s="23"/>
      <c r="GK73" s="23"/>
      <c r="GL73" s="23"/>
      <c r="GM73" s="23"/>
      <c r="GN73" s="23"/>
      <c r="GO73" s="23"/>
      <c r="GP73" s="23"/>
      <c r="GQ73" s="23"/>
      <c r="GR73" s="23"/>
      <c r="GS73" s="23"/>
      <c r="GT73" s="23"/>
      <c r="GU73" s="23"/>
      <c r="GV73" s="23"/>
      <c r="GW73" s="23"/>
      <c r="GX73" s="23"/>
      <c r="GY73" s="23"/>
      <c r="GZ73" s="23"/>
      <c r="HA73" s="23"/>
      <c r="HB73" s="23"/>
      <c r="HC73" s="23"/>
      <c r="HD73" s="23"/>
      <c r="HE73" s="23"/>
      <c r="HF73" s="23"/>
      <c r="HG73" s="23"/>
      <c r="HH73" s="23"/>
      <c r="HI73" s="23"/>
      <c r="HJ73" s="23"/>
      <c r="HK73" s="23"/>
      <c r="HL73" s="23"/>
      <c r="HM73" s="23"/>
      <c r="HN73" s="23"/>
      <c r="HO73" s="23"/>
      <c r="HP73" s="23"/>
      <c r="HQ73" s="23"/>
      <c r="HR73" s="23"/>
      <c r="HS73" s="23"/>
      <c r="HT73" s="23"/>
      <c r="HU73" s="23"/>
      <c r="HV73" s="23"/>
      <c r="HW73" s="23"/>
      <c r="HX73" s="23"/>
      <c r="HY73" s="23"/>
      <c r="HZ73" s="23"/>
      <c r="IA73" s="23"/>
      <c r="IB73" s="23"/>
      <c r="IC73" s="23"/>
      <c r="ID73" s="23"/>
      <c r="IE73" s="23"/>
      <c r="IF73" s="23"/>
      <c r="IG73" s="23"/>
      <c r="IH73" s="23"/>
      <c r="II73" s="23"/>
      <c r="IJ73" s="23"/>
      <c r="IK73" s="23"/>
      <c r="IL73" s="23"/>
      <c r="IM73" s="23"/>
      <c r="IN73" s="23"/>
      <c r="IO73" s="23"/>
      <c r="IP73" s="23"/>
      <c r="IQ73" s="23"/>
      <c r="IR73" s="23"/>
      <c r="IS73" s="23"/>
      <c r="IT73" s="23"/>
      <c r="IU73" s="23"/>
      <c r="IV73" s="23"/>
      <c r="IW73" s="23"/>
      <c r="IX73" s="23"/>
      <c r="IY73" s="23"/>
      <c r="IZ73" s="23"/>
      <c r="JA73" s="23"/>
      <c r="JB73" s="23"/>
      <c r="JC73" s="23"/>
      <c r="JD73" s="23"/>
      <c r="JE73" s="23"/>
      <c r="JF73" s="23"/>
      <c r="JG73" s="23"/>
      <c r="JH73" s="23"/>
      <c r="JI73" s="23"/>
      <c r="JJ73" s="23"/>
      <c r="JK73" s="23"/>
      <c r="JL73" s="23"/>
      <c r="JM73" s="23"/>
      <c r="JN73" s="23"/>
      <c r="JO73" s="23"/>
      <c r="JP73" s="23"/>
      <c r="JQ73" s="23"/>
      <c r="JR73" s="23"/>
      <c r="JS73" s="23"/>
      <c r="JT73" s="23"/>
      <c r="JU73" s="23"/>
      <c r="JV73" s="23"/>
      <c r="JW73" s="23"/>
      <c r="JX73" s="23"/>
      <c r="JY73" s="23"/>
      <c r="JZ73" s="23"/>
      <c r="KA73" s="23"/>
      <c r="KB73" s="23"/>
      <c r="KC73" s="23"/>
      <c r="KD73" s="23"/>
      <c r="KE73" s="23"/>
      <c r="KF73" s="23"/>
      <c r="KG73" s="23"/>
      <c r="KH73" s="23"/>
      <c r="KI73" s="23"/>
      <c r="KJ73" s="23"/>
      <c r="KK73" s="23"/>
      <c r="KL73" s="23"/>
      <c r="KM73" s="23"/>
      <c r="KN73" s="23"/>
      <c r="KO73" s="23"/>
      <c r="KP73" s="23"/>
      <c r="KQ73" s="23"/>
      <c r="KR73" s="23"/>
      <c r="KS73" s="23"/>
      <c r="KT73" s="23"/>
      <c r="KU73" s="23"/>
      <c r="KV73" s="23"/>
      <c r="KW73" s="23"/>
      <c r="KX73" s="23"/>
      <c r="KY73" s="23"/>
      <c r="KZ73" s="23"/>
      <c r="LA73" s="23"/>
      <c r="LB73" s="23"/>
      <c r="LC73" s="23"/>
      <c r="LD73" s="23"/>
      <c r="LE73" s="23"/>
      <c r="LF73" s="23"/>
      <c r="LG73" s="23"/>
      <c r="LH73" s="23"/>
      <c r="LI73" s="23"/>
      <c r="LJ73" s="23"/>
      <c r="LK73" s="23"/>
      <c r="LL73" s="23"/>
      <c r="LM73" s="23"/>
      <c r="LN73" s="23"/>
      <c r="LO73" s="23"/>
      <c r="LP73" s="23"/>
      <c r="LQ73" s="23"/>
      <c r="LR73" s="23"/>
      <c r="LS73" s="23"/>
      <c r="LT73" s="23"/>
      <c r="LU73" s="23"/>
      <c r="LV73" s="23"/>
      <c r="LW73" s="23"/>
      <c r="LX73" s="23"/>
      <c r="LY73" s="23"/>
      <c r="LZ73" s="23"/>
      <c r="MA73" s="23"/>
      <c r="MB73" s="23"/>
      <c r="MC73" s="23"/>
      <c r="MD73" s="23"/>
      <c r="ME73" s="23"/>
      <c r="MF73" s="23"/>
      <c r="MG73" s="23"/>
      <c r="MH73" s="23"/>
      <c r="MI73" s="23"/>
      <c r="MJ73" s="23"/>
      <c r="MK73" s="23"/>
      <c r="ML73" s="23"/>
      <c r="MM73" s="23"/>
      <c r="MN73" s="23"/>
      <c r="MO73" s="23"/>
      <c r="MP73" s="23"/>
      <c r="MQ73" s="23"/>
      <c r="MR73" s="23"/>
      <c r="MS73" s="23"/>
      <c r="MT73" s="23"/>
      <c r="MU73" s="23"/>
      <c r="MV73" s="23"/>
      <c r="MW73" s="23"/>
      <c r="MX73" s="23"/>
      <c r="MY73" s="23"/>
      <c r="MZ73" s="23"/>
      <c r="NA73" s="23"/>
      <c r="NB73" s="23"/>
      <c r="NC73" s="23"/>
      <c r="ND73" s="23"/>
      <c r="NE73" s="23"/>
      <c r="NF73" s="23"/>
      <c r="NG73" s="23"/>
      <c r="NH73" s="23"/>
      <c r="NI73" s="23"/>
      <c r="NJ73" s="23"/>
      <c r="NK73" s="23"/>
      <c r="NL73" s="23"/>
      <c r="NM73" s="23"/>
      <c r="NN73" s="23"/>
      <c r="NO73" s="23"/>
      <c r="NP73" s="23"/>
      <c r="NQ73" s="23"/>
      <c r="NR73" s="23"/>
      <c r="NS73" s="23"/>
      <c r="NT73" s="23"/>
      <c r="NU73" s="23"/>
      <c r="NV73" s="23"/>
      <c r="NW73" s="23"/>
      <c r="NX73" s="23"/>
      <c r="NY73" s="23"/>
      <c r="NZ73" s="23"/>
      <c r="OA73" s="23"/>
      <c r="OB73" s="23"/>
      <c r="OC73" s="23"/>
      <c r="OD73" s="23"/>
      <c r="OE73" s="23"/>
      <c r="OF73" s="23"/>
      <c r="OG73" s="23"/>
      <c r="OH73" s="23"/>
      <c r="OI73" s="23"/>
      <c r="OJ73" s="23"/>
      <c r="OK73" s="23"/>
      <c r="OL73" s="23"/>
      <c r="OM73" s="23"/>
      <c r="ON73" s="23"/>
      <c r="OO73" s="23"/>
      <c r="OP73" s="23"/>
      <c r="OQ73" s="23"/>
      <c r="OR73" s="23"/>
      <c r="OS73" s="23"/>
      <c r="OT73" s="23"/>
      <c r="OU73" s="23"/>
      <c r="OV73" s="23"/>
      <c r="OW73" s="23"/>
      <c r="OX73" s="23"/>
      <c r="OY73" s="23"/>
      <c r="OZ73" s="23"/>
      <c r="PA73" s="23"/>
      <c r="PB73" s="23"/>
      <c r="PC73" s="23"/>
      <c r="PD73" s="23"/>
      <c r="PE73" s="23"/>
      <c r="PF73" s="23"/>
      <c r="PG73" s="23"/>
      <c r="PH73" s="23"/>
      <c r="PI73" s="23"/>
      <c r="PJ73" s="23"/>
      <c r="PK73" s="23"/>
      <c r="PL73" s="23"/>
      <c r="PM73" s="23"/>
      <c r="PN73" s="23"/>
      <c r="PO73" s="23"/>
      <c r="PP73" s="23"/>
      <c r="PQ73" s="23"/>
      <c r="PR73" s="23"/>
      <c r="PS73" s="23"/>
      <c r="PT73" s="23"/>
      <c r="PU73" s="23"/>
      <c r="PV73" s="23"/>
      <c r="PW73" s="23"/>
      <c r="PX73" s="23"/>
      <c r="PY73" s="23"/>
      <c r="PZ73" s="23"/>
      <c r="QA73" s="23"/>
      <c r="QB73" s="23"/>
      <c r="QC73" s="23"/>
      <c r="QD73" s="23"/>
      <c r="QE73" s="23"/>
      <c r="QF73" s="23"/>
      <c r="QG73" s="23"/>
      <c r="QH73" s="23"/>
      <c r="QI73" s="23"/>
      <c r="QJ73" s="23"/>
      <c r="QK73" s="23"/>
      <c r="QL73" s="23"/>
      <c r="QM73" s="23"/>
      <c r="QN73" s="23"/>
      <c r="QO73" s="23"/>
      <c r="QP73" s="23"/>
      <c r="QQ73" s="23"/>
      <c r="QR73" s="23"/>
      <c r="QS73" s="23"/>
      <c r="QT73" s="23"/>
      <c r="QU73" s="23"/>
      <c r="QV73" s="23"/>
      <c r="QW73" s="23"/>
      <c r="QX73" s="23"/>
      <c r="QY73" s="23"/>
      <c r="QZ73" s="23"/>
      <c r="RA73" s="23"/>
      <c r="RB73" s="23"/>
      <c r="RC73" s="23"/>
      <c r="RD73" s="23"/>
      <c r="RE73" s="23"/>
      <c r="RF73" s="23"/>
      <c r="RG73" s="23"/>
      <c r="RH73" s="23"/>
      <c r="RI73" s="23"/>
      <c r="RJ73" s="23"/>
      <c r="RK73" s="23"/>
      <c r="RL73" s="23"/>
      <c r="RM73" s="23"/>
      <c r="RN73" s="23"/>
      <c r="RO73" s="23"/>
      <c r="RP73" s="23"/>
      <c r="RQ73" s="23"/>
      <c r="RR73" s="23"/>
      <c r="RS73" s="23"/>
      <c r="RT73" s="23"/>
      <c r="RU73" s="23"/>
      <c r="RV73" s="23"/>
      <c r="RW73" s="23"/>
      <c r="RX73" s="23"/>
      <c r="RY73" s="23"/>
      <c r="RZ73" s="23"/>
      <c r="SA73" s="23"/>
      <c r="SB73" s="23"/>
      <c r="SC73" s="23"/>
      <c r="SD73" s="23"/>
      <c r="SE73" s="23"/>
      <c r="SF73" s="23"/>
      <c r="SG73" s="23"/>
      <c r="SH73" s="23"/>
      <c r="SI73" s="23"/>
      <c r="SJ73" s="23"/>
      <c r="SK73" s="23"/>
      <c r="SL73" s="23"/>
      <c r="SM73" s="23"/>
      <c r="SN73" s="23"/>
      <c r="SO73" s="23"/>
      <c r="SP73" s="23"/>
      <c r="SQ73" s="23"/>
      <c r="SR73" s="23"/>
      <c r="SS73" s="23"/>
      <c r="ST73" s="23"/>
      <c r="SU73" s="23"/>
      <c r="SV73" s="23"/>
      <c r="SW73" s="23"/>
      <c r="SX73" s="23"/>
      <c r="SY73" s="23"/>
      <c r="SZ73" s="23"/>
      <c r="TA73" s="23"/>
      <c r="TB73" s="23"/>
      <c r="TC73" s="23"/>
      <c r="TD73" s="23"/>
      <c r="TE73" s="23"/>
      <c r="TF73" s="23"/>
      <c r="TG73" s="23"/>
      <c r="TH73" s="23"/>
      <c r="TI73" s="23"/>
      <c r="TJ73" s="23"/>
      <c r="TK73" s="23"/>
      <c r="TL73" s="23"/>
      <c r="TM73" s="23"/>
      <c r="TN73" s="23"/>
      <c r="TO73" s="23"/>
      <c r="TP73" s="23"/>
      <c r="TQ73" s="23"/>
      <c r="TR73" s="23"/>
      <c r="TS73" s="23"/>
      <c r="TT73" s="23"/>
      <c r="TU73" s="23"/>
      <c r="TV73" s="23"/>
      <c r="TW73" s="23"/>
      <c r="TX73" s="23"/>
      <c r="TY73" s="23"/>
      <c r="TZ73" s="23"/>
      <c r="UA73" s="23"/>
      <c r="UB73" s="23"/>
      <c r="UC73" s="23"/>
      <c r="UD73" s="23"/>
      <c r="UE73" s="23"/>
      <c r="UF73" s="23"/>
      <c r="UG73" s="23"/>
      <c r="UH73" s="23"/>
      <c r="UI73" s="23"/>
      <c r="UJ73" s="23"/>
      <c r="UK73" s="23"/>
      <c r="UL73" s="23"/>
      <c r="UM73" s="23"/>
      <c r="UN73" s="23"/>
      <c r="UO73" s="23"/>
      <c r="UP73" s="23"/>
      <c r="UQ73" s="23"/>
      <c r="UR73" s="23"/>
      <c r="US73" s="23"/>
      <c r="UT73" s="23"/>
      <c r="UU73" s="23"/>
      <c r="UV73" s="23"/>
      <c r="UW73" s="23"/>
      <c r="UX73" s="23"/>
      <c r="UY73" s="23"/>
      <c r="UZ73" s="23"/>
      <c r="VA73" s="23"/>
      <c r="VB73" s="23"/>
      <c r="VC73" s="23"/>
      <c r="VD73" s="23"/>
      <c r="VE73" s="23"/>
      <c r="VF73" s="23"/>
      <c r="VG73" s="23"/>
      <c r="VH73" s="23"/>
      <c r="VI73" s="23"/>
      <c r="VJ73" s="23"/>
      <c r="VK73" s="23"/>
      <c r="VL73" s="23"/>
      <c r="VM73" s="23"/>
      <c r="VN73" s="23"/>
      <c r="VO73" s="23"/>
      <c r="VP73" s="23"/>
      <c r="VQ73" s="23"/>
      <c r="VR73" s="23"/>
      <c r="VS73" s="23"/>
      <c r="VT73" s="23"/>
      <c r="VU73" s="23"/>
      <c r="VV73" s="23"/>
      <c r="VW73" s="23"/>
      <c r="VX73" s="23"/>
      <c r="VY73" s="23"/>
      <c r="VZ73" s="23"/>
      <c r="WA73" s="23"/>
      <c r="WB73" s="23"/>
      <c r="WC73" s="23"/>
      <c r="WD73" s="23"/>
      <c r="WE73" s="23"/>
      <c r="WF73" s="23"/>
      <c r="WG73" s="23"/>
      <c r="WH73" s="23"/>
      <c r="WI73" s="23"/>
      <c r="WJ73" s="23"/>
      <c r="WK73" s="23"/>
      <c r="WL73" s="23"/>
      <c r="WM73" s="23"/>
      <c r="WN73" s="23"/>
      <c r="WO73" s="23"/>
      <c r="WP73" s="23"/>
      <c r="WQ73" s="23"/>
      <c r="WR73" s="23"/>
      <c r="WS73" s="23"/>
      <c r="WT73" s="23"/>
      <c r="WU73" s="23"/>
      <c r="WV73" s="23"/>
      <c r="WW73" s="23"/>
      <c r="WX73" s="23"/>
      <c r="WY73" s="23"/>
      <c r="WZ73" s="23"/>
      <c r="XA73" s="23"/>
      <c r="XB73" s="23"/>
      <c r="XC73" s="23"/>
      <c r="XD73" s="23"/>
      <c r="XE73" s="23"/>
      <c r="XF73" s="23"/>
      <c r="XG73" s="23"/>
      <c r="XH73" s="23"/>
      <c r="XI73" s="23"/>
      <c r="XJ73" s="23"/>
      <c r="XK73" s="23"/>
      <c r="XL73" s="23"/>
      <c r="XM73" s="23"/>
      <c r="XN73" s="23"/>
      <c r="XO73" s="23"/>
      <c r="XP73" s="23"/>
      <c r="XQ73" s="23"/>
      <c r="XR73" s="23"/>
      <c r="XS73" s="23"/>
      <c r="XT73" s="23"/>
      <c r="XU73" s="23"/>
      <c r="XV73" s="23"/>
      <c r="XW73" s="23"/>
      <c r="XX73" s="23"/>
      <c r="XY73" s="23"/>
      <c r="XZ73" s="23"/>
      <c r="YA73" s="23"/>
      <c r="YB73" s="23"/>
      <c r="YC73" s="23"/>
      <c r="YD73" s="23"/>
      <c r="YE73" s="23"/>
      <c r="YF73" s="23"/>
      <c r="YG73" s="23"/>
      <c r="YH73" s="23"/>
      <c r="YI73" s="23"/>
      <c r="YJ73" s="23"/>
      <c r="YK73" s="23"/>
      <c r="YL73" s="23"/>
      <c r="YM73" s="23"/>
      <c r="YN73" s="23"/>
      <c r="YO73" s="23"/>
      <c r="YP73" s="23"/>
      <c r="YQ73" s="23"/>
      <c r="YR73" s="23"/>
      <c r="YS73" s="23"/>
      <c r="YT73" s="23"/>
      <c r="YU73" s="23"/>
      <c r="YV73" s="23"/>
      <c r="YW73" s="23"/>
      <c r="YX73" s="23"/>
      <c r="YY73" s="23"/>
      <c r="YZ73" s="23"/>
      <c r="ZA73" s="23"/>
      <c r="ZB73" s="23"/>
      <c r="ZC73" s="23"/>
      <c r="ZD73" s="23"/>
      <c r="ZE73" s="23"/>
      <c r="ZF73" s="23"/>
      <c r="ZG73" s="23"/>
      <c r="ZH73" s="23"/>
      <c r="ZI73" s="23"/>
      <c r="ZJ73" s="23"/>
      <c r="ZK73" s="23"/>
      <c r="ZL73" s="23"/>
      <c r="ZM73" s="23"/>
      <c r="ZN73" s="23"/>
      <c r="ZO73" s="23"/>
      <c r="ZP73" s="23"/>
      <c r="ZQ73" s="23"/>
      <c r="ZR73" s="23"/>
      <c r="ZS73" s="23"/>
      <c r="ZT73" s="23"/>
      <c r="ZU73" s="23"/>
      <c r="ZV73" s="23"/>
      <c r="ZW73" s="23"/>
      <c r="ZX73" s="23"/>
      <c r="ZY73" s="23"/>
      <c r="ZZ73" s="23"/>
      <c r="AAA73" s="23"/>
      <c r="AAB73" s="23"/>
      <c r="AAC73" s="23"/>
      <c r="AAD73" s="23"/>
      <c r="AAE73" s="23"/>
      <c r="AAF73" s="23"/>
      <c r="AAG73" s="23"/>
      <c r="AAH73" s="23"/>
      <c r="AAI73" s="23"/>
      <c r="AAJ73" s="23"/>
      <c r="AAK73" s="23"/>
      <c r="AAL73" s="23"/>
      <c r="AAM73" s="23"/>
      <c r="AAN73" s="23"/>
      <c r="AAO73" s="23"/>
      <c r="AAP73" s="23"/>
      <c r="AAQ73" s="23"/>
      <c r="AAR73" s="23"/>
      <c r="AAS73" s="23"/>
      <c r="AAT73" s="23"/>
      <c r="AAU73" s="23"/>
      <c r="AAV73" s="23"/>
      <c r="AAW73" s="23"/>
      <c r="AAX73" s="23"/>
      <c r="AAY73" s="23"/>
      <c r="AAZ73" s="23"/>
      <c r="ABA73" s="23"/>
      <c r="ABB73" s="23"/>
      <c r="ABC73" s="23"/>
      <c r="ABD73" s="23"/>
      <c r="ABE73" s="23"/>
      <c r="ABF73" s="23"/>
      <c r="ABG73" s="23"/>
      <c r="ABH73" s="23"/>
      <c r="ABI73" s="23"/>
      <c r="ABJ73" s="23"/>
      <c r="ABK73" s="23"/>
      <c r="ABL73" s="23"/>
      <c r="ABM73" s="23"/>
      <c r="ABN73" s="23"/>
      <c r="ABO73" s="23"/>
      <c r="ABP73" s="23"/>
      <c r="ABQ73" s="23"/>
      <c r="ABR73" s="23"/>
      <c r="ABS73" s="23"/>
      <c r="ABT73" s="23"/>
      <c r="ABU73" s="23"/>
      <c r="ABV73" s="23"/>
      <c r="ABW73" s="23"/>
      <c r="ABX73" s="23"/>
      <c r="ABY73" s="23"/>
      <c r="ABZ73" s="23"/>
      <c r="ACA73" s="23"/>
      <c r="ACB73" s="23"/>
      <c r="ACC73" s="23"/>
      <c r="ACD73" s="23"/>
      <c r="ACE73" s="23"/>
      <c r="ACF73" s="23"/>
      <c r="ACG73" s="23"/>
      <c r="ACH73" s="23"/>
      <c r="ACI73" s="23"/>
      <c r="ACJ73" s="23"/>
      <c r="ACK73" s="23"/>
      <c r="ACL73" s="23"/>
      <c r="ACM73" s="23"/>
      <c r="ACN73" s="23"/>
      <c r="ACO73" s="23"/>
      <c r="ACP73" s="23"/>
      <c r="ACQ73" s="23"/>
      <c r="ACR73" s="23"/>
      <c r="ACS73" s="23"/>
      <c r="ACT73" s="23"/>
      <c r="ACU73" s="23"/>
      <c r="ACV73" s="23"/>
      <c r="ACW73" s="23"/>
      <c r="ACX73" s="23"/>
      <c r="ACY73" s="23"/>
      <c r="ACZ73" s="23"/>
      <c r="ADA73" s="23"/>
      <c r="ADB73" s="23"/>
      <c r="ADC73" s="23"/>
      <c r="ADD73" s="23"/>
      <c r="ADE73" s="23"/>
      <c r="ADF73" s="23"/>
      <c r="ADG73" s="23"/>
      <c r="ADH73" s="23"/>
      <c r="ADI73" s="23"/>
      <c r="ADJ73" s="23"/>
      <c r="ADK73" s="23"/>
      <c r="ADL73" s="23"/>
      <c r="ADM73" s="23"/>
      <c r="ADN73" s="23"/>
      <c r="ADO73" s="23"/>
      <c r="ADP73" s="23"/>
      <c r="ADQ73" s="23"/>
      <c r="ADR73" s="23"/>
      <c r="ADS73" s="23"/>
      <c r="ADT73" s="23"/>
      <c r="ADU73" s="23"/>
      <c r="ADV73" s="23"/>
      <c r="ADW73" s="23"/>
      <c r="ADX73" s="23"/>
      <c r="ADY73" s="23"/>
      <c r="ADZ73" s="23"/>
      <c r="AEA73" s="23"/>
      <c r="AEB73" s="23"/>
      <c r="AEC73" s="23"/>
      <c r="AED73" s="23"/>
      <c r="AEE73" s="23"/>
      <c r="AEF73" s="23"/>
      <c r="AEG73" s="23"/>
      <c r="AEH73" s="23"/>
      <c r="AEI73" s="23"/>
      <c r="AEJ73" s="23"/>
      <c r="AEK73" s="23"/>
      <c r="AEL73" s="23"/>
      <c r="AEM73" s="23"/>
      <c r="AEN73" s="23"/>
      <c r="AEO73" s="23"/>
      <c r="AEP73" s="23"/>
      <c r="AEQ73" s="23"/>
      <c r="AER73" s="23"/>
      <c r="AES73" s="23"/>
      <c r="AET73" s="23"/>
      <c r="AEU73" s="23"/>
      <c r="AEV73" s="23"/>
      <c r="AEW73" s="23"/>
      <c r="AEX73" s="23"/>
      <c r="AEY73" s="23"/>
      <c r="AEZ73" s="23"/>
      <c r="AFA73" s="23"/>
      <c r="AFB73" s="23"/>
      <c r="AFC73" s="23"/>
      <c r="AFD73" s="23"/>
      <c r="AFE73" s="23"/>
      <c r="AFF73" s="23"/>
      <c r="AFG73" s="23"/>
      <c r="AFH73" s="23"/>
      <c r="AFI73" s="23"/>
      <c r="AFJ73" s="23"/>
      <c r="AFK73" s="23"/>
      <c r="AFL73" s="23"/>
      <c r="AFM73" s="23"/>
      <c r="AFN73" s="23"/>
      <c r="AFO73" s="23"/>
      <c r="AFP73" s="23"/>
      <c r="AFQ73" s="23"/>
      <c r="AFR73" s="23"/>
      <c r="AFS73" s="23"/>
      <c r="AFT73" s="23"/>
      <c r="AFU73" s="23"/>
      <c r="AFV73" s="23"/>
      <c r="AFW73" s="23"/>
      <c r="AFX73" s="23"/>
      <c r="AFY73" s="23"/>
      <c r="AFZ73" s="23"/>
      <c r="AGA73" s="23"/>
      <c r="AGB73" s="23"/>
      <c r="AGC73" s="23"/>
      <c r="AGD73" s="23"/>
      <c r="AGE73" s="23"/>
      <c r="AGF73" s="23"/>
      <c r="AGG73" s="23"/>
      <c r="AGH73" s="23"/>
      <c r="AGI73" s="23"/>
      <c r="AGJ73" s="23"/>
      <c r="AGK73" s="23"/>
      <c r="AGL73" s="23"/>
      <c r="AGM73" s="23"/>
      <c r="AGN73" s="23"/>
      <c r="AGO73" s="23"/>
      <c r="AGP73" s="23"/>
      <c r="AGQ73" s="23"/>
      <c r="AGR73" s="23"/>
      <c r="AGS73" s="23"/>
      <c r="AGT73" s="23"/>
      <c r="AGU73" s="23"/>
      <c r="AGV73" s="23"/>
      <c r="AGW73" s="23"/>
      <c r="AGX73" s="23"/>
      <c r="AGY73" s="23"/>
      <c r="AGZ73" s="23"/>
      <c r="AHA73" s="23"/>
      <c r="AHB73" s="23"/>
      <c r="AHC73" s="23"/>
      <c r="AHD73" s="23"/>
      <c r="AHE73" s="23"/>
      <c r="AHF73" s="23"/>
      <c r="AHG73" s="23"/>
      <c r="AHH73" s="23"/>
      <c r="AHI73" s="23"/>
      <c r="AHJ73" s="23"/>
      <c r="AHK73" s="23"/>
      <c r="AHL73" s="23"/>
      <c r="AHM73" s="23"/>
      <c r="AHN73" s="23"/>
      <c r="AHO73" s="23"/>
      <c r="AHP73" s="23"/>
      <c r="AHQ73" s="23"/>
      <c r="AHR73" s="23"/>
      <c r="AHS73" s="23"/>
      <c r="AHT73" s="23"/>
      <c r="AHU73" s="23"/>
      <c r="AHV73" s="23"/>
      <c r="AHW73" s="23"/>
      <c r="AHX73" s="23"/>
      <c r="AHY73" s="23"/>
      <c r="AHZ73" s="23"/>
      <c r="AIA73" s="23"/>
      <c r="AIB73" s="23"/>
      <c r="AIC73" s="23"/>
      <c r="AID73" s="23"/>
      <c r="AIE73" s="23"/>
      <c r="AIF73" s="23"/>
      <c r="AIG73" s="23"/>
      <c r="AIH73" s="23"/>
      <c r="AII73" s="23"/>
      <c r="AIJ73" s="23"/>
      <c r="AIK73" s="23"/>
      <c r="AIL73" s="23"/>
      <c r="AIM73" s="23"/>
      <c r="AIN73" s="23"/>
      <c r="AIO73" s="23"/>
      <c r="AIP73" s="23"/>
      <c r="AIQ73" s="23"/>
      <c r="AIR73" s="23"/>
      <c r="AIS73" s="23"/>
      <c r="AIT73" s="23"/>
      <c r="AIU73" s="23"/>
      <c r="AIV73" s="23"/>
      <c r="AIW73" s="23"/>
      <c r="AIX73" s="23"/>
      <c r="AIY73" s="23"/>
      <c r="AIZ73" s="23"/>
      <c r="AJA73" s="23"/>
      <c r="AJB73" s="23"/>
      <c r="AJC73" s="23"/>
      <c r="AJD73" s="23"/>
      <c r="AJE73" s="23"/>
      <c r="AJF73" s="23"/>
      <c r="AJG73" s="23"/>
      <c r="AJH73" s="23"/>
      <c r="AJI73" s="23"/>
      <c r="AJJ73" s="23"/>
      <c r="AJK73" s="23"/>
      <c r="AJL73" s="23"/>
      <c r="AJM73" s="23"/>
      <c r="AJN73" s="23"/>
      <c r="AJO73" s="23"/>
      <c r="AJP73" s="23"/>
      <c r="AJQ73" s="23"/>
      <c r="AJR73" s="23"/>
      <c r="AJS73" s="23"/>
      <c r="AJT73" s="23"/>
      <c r="AJU73" s="23"/>
      <c r="AJV73" s="23"/>
      <c r="AJW73" s="23"/>
      <c r="AJX73" s="23"/>
      <c r="AJY73" s="23"/>
      <c r="AJZ73" s="23"/>
      <c r="AKA73" s="23"/>
      <c r="AKB73" s="23"/>
      <c r="AKC73" s="23"/>
      <c r="AKD73" s="23"/>
      <c r="AKE73" s="23"/>
      <c r="AKF73" s="23"/>
      <c r="AKG73" s="23"/>
      <c r="AKH73" s="23"/>
      <c r="AKI73" s="23"/>
      <c r="AKJ73" s="23"/>
      <c r="AKK73" s="23"/>
      <c r="AKL73" s="23"/>
      <c r="AKM73" s="23"/>
      <c r="AKN73" s="23"/>
      <c r="AKO73" s="23"/>
      <c r="AKP73" s="23"/>
      <c r="AKQ73" s="23"/>
      <c r="AKR73" s="23"/>
      <c r="AKS73" s="23"/>
      <c r="AKT73" s="23"/>
      <c r="AKU73" s="23"/>
      <c r="AKV73" s="23"/>
      <c r="AKW73" s="23"/>
      <c r="AKX73" s="23"/>
      <c r="AKY73" s="23"/>
      <c r="AKZ73" s="23"/>
      <c r="ALA73" s="23"/>
      <c r="ALB73" s="23"/>
      <c r="ALC73" s="23"/>
      <c r="ALD73" s="23"/>
      <c r="ALE73" s="23"/>
      <c r="ALF73" s="23"/>
      <c r="ALG73" s="23"/>
      <c r="ALH73" s="23"/>
      <c r="ALI73" s="23"/>
      <c r="ALJ73" s="23"/>
      <c r="ALK73" s="23"/>
      <c r="ALL73" s="23"/>
      <c r="ALM73" s="23"/>
      <c r="ALN73" s="23"/>
      <c r="ALO73" s="23"/>
      <c r="ALP73" s="23"/>
      <c r="ALQ73" s="23"/>
      <c r="ALR73" s="23"/>
      <c r="ALS73" s="23"/>
      <c r="ALT73" s="23"/>
      <c r="ALU73" s="23"/>
      <c r="ALV73" s="23"/>
      <c r="ALW73" s="23"/>
      <c r="ALX73" s="23"/>
      <c r="ALY73" s="23"/>
      <c r="ALZ73" s="23"/>
      <c r="AMA73" s="23"/>
      <c r="AMB73" s="23"/>
      <c r="AMC73" s="23"/>
      <c r="AMD73" s="23"/>
      <c r="AME73" s="23"/>
      <c r="AMF73" s="23"/>
      <c r="AMG73" s="23"/>
    </row>
    <row r="74" spans="1:1021" s="16" customFormat="1">
      <c r="A74" s="44"/>
      <c r="B74" s="24"/>
      <c r="C74" s="24"/>
      <c r="D74" s="26"/>
      <c r="E74" s="27"/>
      <c r="F74" s="24"/>
      <c r="G74" s="22"/>
      <c r="H74" s="15"/>
      <c r="I74" s="15"/>
      <c r="J74" s="15"/>
      <c r="K74" s="33"/>
      <c r="L74" s="24"/>
      <c r="M74" s="51"/>
      <c r="N74" s="24"/>
      <c r="O74" s="2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</row>
    <row r="75" spans="1:1021" s="16" customFormat="1">
      <c r="A75" s="44"/>
      <c r="B75" s="24"/>
      <c r="C75" s="24"/>
      <c r="D75" s="26"/>
      <c r="E75" s="27"/>
      <c r="F75" s="24"/>
      <c r="G75" s="22"/>
      <c r="H75" s="15"/>
      <c r="I75" s="15"/>
      <c r="J75" s="15"/>
      <c r="K75" s="33"/>
      <c r="L75" s="24"/>
      <c r="M75" s="51"/>
      <c r="N75" s="24"/>
      <c r="O75" s="2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</row>
    <row r="76" spans="1:1021" s="16" customFormat="1">
      <c r="A76" s="44"/>
      <c r="B76" s="24"/>
      <c r="C76" s="24"/>
      <c r="D76" s="26"/>
      <c r="E76" s="27"/>
      <c r="F76" s="24"/>
      <c r="G76" s="22"/>
      <c r="H76" s="15"/>
      <c r="I76" s="15"/>
      <c r="J76" s="15"/>
      <c r="K76" s="33"/>
      <c r="L76" s="24"/>
      <c r="M76" s="51"/>
      <c r="N76" s="24"/>
      <c r="O76" s="2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</row>
    <row r="77" spans="1:1021" s="16" customFormat="1">
      <c r="A77" s="44"/>
      <c r="B77" s="24"/>
      <c r="C77" s="24"/>
      <c r="D77" s="26"/>
      <c r="E77" s="27"/>
      <c r="F77" s="24"/>
      <c r="G77" s="22"/>
      <c r="H77" s="15"/>
      <c r="I77" s="15"/>
      <c r="J77" s="15"/>
      <c r="K77" s="33"/>
      <c r="L77" s="24"/>
      <c r="M77" s="51"/>
      <c r="N77" s="24"/>
      <c r="O77" s="22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</row>
    <row r="78" spans="1:1021">
      <c r="A78" s="42"/>
      <c r="B78" s="6"/>
      <c r="C78" s="6"/>
      <c r="D78" s="43"/>
      <c r="E78" s="7"/>
      <c r="F78" s="6"/>
      <c r="G78" s="34"/>
    </row>
    <row r="79" spans="1:1021">
      <c r="A79" s="42"/>
      <c r="B79" s="6"/>
      <c r="C79" s="6"/>
      <c r="D79" s="43"/>
      <c r="E79" s="7"/>
      <c r="F79" s="6"/>
      <c r="G79" s="34"/>
    </row>
    <row r="80" spans="1:1021">
      <c r="A80" s="42"/>
      <c r="B80" s="6"/>
      <c r="C80" s="6"/>
      <c r="D80" s="43"/>
      <c r="E80" s="7"/>
      <c r="F80" s="6"/>
      <c r="G80" s="34"/>
    </row>
    <row r="81" spans="1:7">
      <c r="A81" s="42"/>
      <c r="B81" s="6"/>
      <c r="C81" s="6"/>
      <c r="D81" s="43"/>
      <c r="E81" s="7"/>
      <c r="F81" s="6"/>
      <c r="G81" s="34"/>
    </row>
    <row r="82" spans="1:7">
      <c r="A82" s="42"/>
      <c r="B82" s="6"/>
      <c r="C82" s="6"/>
      <c r="D82" s="43"/>
      <c r="E82" s="7"/>
      <c r="F82" s="6"/>
      <c r="G82" s="34"/>
    </row>
    <row r="83" spans="1:7">
      <c r="A83" s="42"/>
      <c r="B83" s="6"/>
      <c r="C83" s="6"/>
      <c r="D83" s="43"/>
      <c r="E83" s="7"/>
      <c r="F83" s="6"/>
      <c r="G83" s="34"/>
    </row>
    <row r="84" spans="1:7">
      <c r="A84" s="42"/>
      <c r="B84" s="6"/>
      <c r="C84" s="6"/>
      <c r="D84" s="43"/>
      <c r="E84" s="7"/>
      <c r="F84" s="6"/>
      <c r="G84" s="34"/>
    </row>
    <row r="85" spans="1:7">
      <c r="A85" s="42"/>
      <c r="B85" s="6"/>
      <c r="C85" s="6"/>
      <c r="D85" s="43"/>
      <c r="E85" s="7"/>
      <c r="F85" s="6"/>
      <c r="G85" s="34"/>
    </row>
    <row r="86" spans="1:7">
      <c r="A86" s="42"/>
      <c r="B86" s="6"/>
      <c r="C86" s="6"/>
      <c r="D86" s="43"/>
      <c r="E86" s="7"/>
      <c r="F86" s="6"/>
      <c r="G86" s="34"/>
    </row>
    <row r="87" spans="1:7">
      <c r="A87" s="42"/>
      <c r="B87" s="6"/>
      <c r="C87" s="6"/>
      <c r="D87" s="43"/>
      <c r="E87" s="7"/>
      <c r="F87" s="6"/>
      <c r="G87" s="34"/>
    </row>
    <row r="88" spans="1:7">
      <c r="A88" s="42"/>
      <c r="B88" s="6"/>
      <c r="C88" s="6"/>
      <c r="D88" s="43"/>
      <c r="E88" s="7"/>
      <c r="F88" s="6"/>
      <c r="G88" s="34"/>
    </row>
    <row r="89" spans="1:7">
      <c r="A89" s="42"/>
      <c r="B89" s="6"/>
      <c r="C89" s="6"/>
      <c r="D89" s="43"/>
      <c r="E89" s="7"/>
      <c r="F89" s="6"/>
      <c r="G89" s="34"/>
    </row>
    <row r="90" spans="1:7">
      <c r="A90" s="42"/>
      <c r="B90" s="6"/>
      <c r="C90" s="6"/>
      <c r="D90" s="43"/>
      <c r="E90" s="7"/>
      <c r="F90" s="6"/>
      <c r="G90" s="34"/>
    </row>
    <row r="91" spans="1:7">
      <c r="A91" s="42"/>
      <c r="B91" s="6"/>
      <c r="C91" s="6"/>
      <c r="D91" s="43"/>
      <c r="E91" s="7"/>
      <c r="F91" s="6"/>
      <c r="G91" s="34"/>
    </row>
    <row r="92" spans="1:7">
      <c r="A92" s="42"/>
      <c r="B92" s="6"/>
      <c r="C92" s="6"/>
      <c r="D92" s="43"/>
      <c r="E92" s="7"/>
      <c r="F92" s="6"/>
      <c r="G92" s="34"/>
    </row>
    <row r="93" spans="1:7">
      <c r="A93" s="42"/>
      <c r="B93" s="6"/>
      <c r="C93" s="6"/>
      <c r="D93" s="43"/>
      <c r="E93" s="7"/>
      <c r="F93" s="6"/>
      <c r="G93" s="34"/>
    </row>
    <row r="94" spans="1:7">
      <c r="A94" s="42"/>
      <c r="B94" s="6"/>
      <c r="C94" s="6"/>
      <c r="D94" s="43"/>
      <c r="E94" s="7"/>
      <c r="F94" s="6"/>
      <c r="G94" s="34"/>
    </row>
    <row r="95" spans="1:7">
      <c r="A95" s="42"/>
      <c r="B95" s="6"/>
      <c r="C95" s="6"/>
      <c r="D95" s="43"/>
      <c r="E95" s="7"/>
      <c r="F95" s="6"/>
      <c r="G95" s="34"/>
    </row>
    <row r="96" spans="1:7">
      <c r="A96" s="42"/>
      <c r="B96" s="6"/>
      <c r="C96" s="6"/>
      <c r="D96" s="43"/>
      <c r="E96" s="7"/>
      <c r="F96" s="6"/>
      <c r="G96" s="34"/>
    </row>
    <row r="97" spans="1:7">
      <c r="A97" s="42"/>
      <c r="B97" s="6"/>
      <c r="C97" s="6"/>
      <c r="D97" s="43"/>
      <c r="E97" s="7"/>
      <c r="F97" s="6"/>
      <c r="G97" s="34"/>
    </row>
    <row r="98" spans="1:7">
      <c r="A98" s="42"/>
      <c r="B98" s="6"/>
      <c r="C98" s="6"/>
      <c r="D98" s="43"/>
      <c r="E98" s="7"/>
      <c r="F98" s="6"/>
      <c r="G98" s="34"/>
    </row>
    <row r="99" spans="1:7">
      <c r="A99" s="42"/>
      <c r="B99" s="6"/>
      <c r="C99" s="6"/>
      <c r="D99" s="43"/>
      <c r="E99" s="7"/>
      <c r="F99" s="6"/>
      <c r="G99" s="34"/>
    </row>
    <row r="100" spans="1:7">
      <c r="A100" s="42"/>
      <c r="B100" s="6"/>
      <c r="C100" s="6"/>
      <c r="D100" s="43"/>
      <c r="E100" s="7"/>
      <c r="F100" s="6"/>
      <c r="G100" s="34"/>
    </row>
    <row r="101" spans="1:7">
      <c r="A101" s="42"/>
      <c r="B101" s="6"/>
      <c r="C101" s="6"/>
      <c r="D101" s="43"/>
      <c r="E101" s="7"/>
      <c r="F101" s="6"/>
      <c r="G101" s="34"/>
    </row>
    <row r="102" spans="1:7">
      <c r="A102" s="47"/>
      <c r="B102" s="48"/>
      <c r="C102" s="48"/>
      <c r="D102" s="49"/>
      <c r="E102" s="50"/>
      <c r="F102" s="48"/>
    </row>
    <row r="1048500" spans="1:15" s="10" customFormat="1">
      <c r="A1048500" s="14"/>
      <c r="D1048500" s="18"/>
      <c r="E1048500" s="11"/>
      <c r="K1048500" s="32"/>
      <c r="L1048500" s="6"/>
      <c r="M1048500" s="52"/>
      <c r="N1048500" s="6"/>
      <c r="O1048500" s="34"/>
    </row>
    <row r="1048501" spans="1:15" s="10" customFormat="1">
      <c r="A1048501" s="14"/>
      <c r="D1048501" s="18"/>
      <c r="E1048501" s="11"/>
      <c r="K1048501" s="32"/>
      <c r="L1048501" s="6"/>
      <c r="M1048501" s="52"/>
      <c r="N1048501" s="6"/>
      <c r="O1048501" s="34"/>
    </row>
    <row r="1048502" spans="1:15" s="10" customFormat="1">
      <c r="A1048502" s="14"/>
      <c r="D1048502" s="18"/>
      <c r="E1048502" s="11"/>
      <c r="K1048502" s="32"/>
      <c r="L1048502" s="6"/>
      <c r="M1048502" s="52"/>
      <c r="N1048502" s="6"/>
      <c r="O1048502" s="34"/>
    </row>
    <row r="1048503" spans="1:15" s="10" customFormat="1">
      <c r="A1048503" s="14"/>
      <c r="D1048503" s="18"/>
      <c r="E1048503" s="11"/>
      <c r="K1048503" s="32"/>
      <c r="L1048503" s="6"/>
      <c r="M1048503" s="52"/>
      <c r="N1048503" s="6"/>
      <c r="O1048503" s="34"/>
    </row>
    <row r="1048504" spans="1:15" s="10" customFormat="1">
      <c r="A1048504" s="14"/>
      <c r="D1048504" s="18"/>
      <c r="E1048504" s="11"/>
      <c r="K1048504" s="32"/>
      <c r="L1048504" s="6"/>
      <c r="M1048504" s="52"/>
      <c r="N1048504" s="6"/>
      <c r="O1048504" s="34"/>
    </row>
    <row r="1048505" spans="1:15" s="10" customFormat="1">
      <c r="A1048505" s="14"/>
      <c r="D1048505" s="18"/>
      <c r="E1048505" s="11"/>
      <c r="K1048505" s="32"/>
      <c r="L1048505" s="6"/>
      <c r="M1048505" s="52"/>
      <c r="N1048505" s="6"/>
      <c r="O1048505" s="34"/>
    </row>
  </sheetData>
  <mergeCells count="6">
    <mergeCell ref="M10:M11"/>
    <mergeCell ref="A10:A11"/>
    <mergeCell ref="B10:B11"/>
    <mergeCell ref="C10:C11"/>
    <mergeCell ref="D10:D11"/>
    <mergeCell ref="E10:F10"/>
  </mergeCells>
  <pageMargins left="0.75" right="0.75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F1048472"/>
  <sheetViews>
    <sheetView topLeftCell="A2" zoomScale="130" zoomScaleNormal="130" workbookViewId="0">
      <selection activeCell="W19" sqref="W19"/>
    </sheetView>
  </sheetViews>
  <sheetFormatPr defaultRowHeight="15"/>
  <cols>
    <col min="1" max="1" width="5.85546875" style="14" customWidth="1"/>
    <col min="2" max="2" width="7" style="14" customWidth="1"/>
    <col min="3" max="3" width="49.140625" style="10" customWidth="1"/>
    <col min="4" max="4" width="9.42578125" style="18" hidden="1" customWidth="1"/>
    <col min="5" max="5" width="7" style="11" customWidth="1"/>
    <col min="6" max="6" width="7.28515625" style="10" customWidth="1"/>
    <col min="7" max="7" width="13.28515625" style="10" hidden="1" customWidth="1"/>
    <col min="8" max="10" width="9.140625" style="10" hidden="1" customWidth="1"/>
    <col min="11" max="11" width="9.140625" style="32" hidden="1" customWidth="1"/>
    <col min="12" max="12" width="9.140625" style="6" hidden="1" customWidth="1"/>
    <col min="13" max="13" width="9.140625" style="52" customWidth="1"/>
    <col min="14" max="14" width="9.140625" style="34" hidden="1" customWidth="1"/>
    <col min="15" max="18" width="9.140625" style="10" hidden="1" customWidth="1"/>
    <col min="19" max="1020" width="9.140625" style="10" customWidth="1"/>
    <col min="1021" max="16384" width="9.140625" style="12"/>
  </cols>
  <sheetData>
    <row r="1" spans="1:1020" s="16" customFormat="1">
      <c r="A1" s="24" t="s">
        <v>145</v>
      </c>
      <c r="B1" s="44"/>
      <c r="C1" s="24"/>
      <c r="D1" s="26"/>
      <c r="E1" s="27"/>
      <c r="F1" s="24"/>
      <c r="G1" s="24"/>
      <c r="H1" s="24"/>
      <c r="I1" s="24"/>
      <c r="J1" s="24"/>
      <c r="K1" s="24"/>
      <c r="L1" s="24"/>
      <c r="M1" s="51"/>
      <c r="N1" s="2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</row>
    <row r="2" spans="1:1020" s="16" customFormat="1">
      <c r="A2" s="24" t="s">
        <v>147</v>
      </c>
      <c r="B2" s="44"/>
      <c r="C2" s="24"/>
      <c r="D2" s="26"/>
      <c r="E2" s="27"/>
      <c r="F2" s="24"/>
      <c r="G2" s="24"/>
      <c r="H2" s="24"/>
      <c r="I2" s="24"/>
      <c r="J2" s="24"/>
      <c r="K2" s="24"/>
      <c r="L2" s="24"/>
      <c r="M2" s="51"/>
      <c r="N2" s="22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  <c r="IT2" s="15"/>
      <c r="IU2" s="15"/>
      <c r="IV2" s="15"/>
      <c r="IW2" s="15"/>
      <c r="IX2" s="15"/>
      <c r="IY2" s="15"/>
      <c r="IZ2" s="15"/>
      <c r="JA2" s="15"/>
      <c r="JB2" s="15"/>
      <c r="JC2" s="15"/>
      <c r="JD2" s="15"/>
      <c r="JE2" s="15"/>
      <c r="JF2" s="15"/>
      <c r="JG2" s="15"/>
      <c r="JH2" s="15"/>
      <c r="JI2" s="15"/>
      <c r="JJ2" s="15"/>
      <c r="JK2" s="15"/>
      <c r="JL2" s="15"/>
      <c r="JM2" s="15"/>
      <c r="JN2" s="15"/>
      <c r="JO2" s="15"/>
      <c r="JP2" s="15"/>
      <c r="JQ2" s="15"/>
      <c r="JR2" s="15"/>
      <c r="JS2" s="15"/>
      <c r="JT2" s="15"/>
      <c r="JU2" s="15"/>
      <c r="JV2" s="15"/>
      <c r="JW2" s="15"/>
      <c r="JX2" s="15"/>
      <c r="JY2" s="15"/>
      <c r="JZ2" s="15"/>
      <c r="KA2" s="15"/>
      <c r="KB2" s="15"/>
      <c r="KC2" s="15"/>
      <c r="KD2" s="15"/>
      <c r="KE2" s="15"/>
      <c r="KF2" s="15"/>
      <c r="KG2" s="15"/>
      <c r="KH2" s="15"/>
      <c r="KI2" s="15"/>
      <c r="KJ2" s="15"/>
      <c r="KK2" s="15"/>
      <c r="KL2" s="15"/>
      <c r="KM2" s="15"/>
      <c r="KN2" s="15"/>
      <c r="KO2" s="15"/>
      <c r="KP2" s="15"/>
      <c r="KQ2" s="15"/>
      <c r="KR2" s="15"/>
      <c r="KS2" s="15"/>
      <c r="KT2" s="15"/>
      <c r="KU2" s="15"/>
      <c r="KV2" s="15"/>
      <c r="KW2" s="15"/>
      <c r="KX2" s="15"/>
      <c r="KY2" s="15"/>
      <c r="KZ2" s="15"/>
      <c r="LA2" s="15"/>
      <c r="LB2" s="15"/>
      <c r="LC2" s="15"/>
      <c r="LD2" s="15"/>
      <c r="LE2" s="15"/>
      <c r="LF2" s="15"/>
      <c r="LG2" s="15"/>
      <c r="LH2" s="15"/>
      <c r="LI2" s="15"/>
      <c r="LJ2" s="15"/>
      <c r="LK2" s="15"/>
      <c r="LL2" s="15"/>
      <c r="LM2" s="15"/>
      <c r="LN2" s="15"/>
      <c r="LO2" s="15"/>
      <c r="LP2" s="15"/>
      <c r="LQ2" s="15"/>
      <c r="LR2" s="15"/>
      <c r="LS2" s="15"/>
      <c r="LT2" s="15"/>
      <c r="LU2" s="15"/>
      <c r="LV2" s="15"/>
      <c r="LW2" s="15"/>
      <c r="LX2" s="15"/>
      <c r="LY2" s="15"/>
      <c r="LZ2" s="15"/>
      <c r="MA2" s="15"/>
      <c r="MB2" s="15"/>
      <c r="MC2" s="15"/>
      <c r="MD2" s="15"/>
      <c r="ME2" s="15"/>
      <c r="MF2" s="15"/>
      <c r="MG2" s="15"/>
      <c r="MH2" s="15"/>
      <c r="MI2" s="15"/>
      <c r="MJ2" s="15"/>
      <c r="MK2" s="15"/>
      <c r="ML2" s="15"/>
      <c r="MM2" s="15"/>
      <c r="MN2" s="15"/>
      <c r="MO2" s="15"/>
      <c r="MP2" s="15"/>
      <c r="MQ2" s="15"/>
      <c r="MR2" s="15"/>
      <c r="MS2" s="15"/>
      <c r="MT2" s="15"/>
      <c r="MU2" s="15"/>
      <c r="MV2" s="15"/>
      <c r="MW2" s="15"/>
      <c r="MX2" s="15"/>
      <c r="MY2" s="15"/>
      <c r="MZ2" s="15"/>
      <c r="NA2" s="15"/>
      <c r="NB2" s="15"/>
      <c r="NC2" s="15"/>
      <c r="ND2" s="15"/>
      <c r="NE2" s="15"/>
      <c r="NF2" s="15"/>
      <c r="NG2" s="15"/>
      <c r="NH2" s="15"/>
      <c r="NI2" s="15"/>
      <c r="NJ2" s="15"/>
      <c r="NK2" s="15"/>
      <c r="NL2" s="15"/>
      <c r="NM2" s="15"/>
      <c r="NN2" s="15"/>
      <c r="NO2" s="15"/>
      <c r="NP2" s="15"/>
      <c r="NQ2" s="15"/>
      <c r="NR2" s="15"/>
      <c r="NS2" s="15"/>
      <c r="NT2" s="15"/>
      <c r="NU2" s="15"/>
      <c r="NV2" s="15"/>
      <c r="NW2" s="15"/>
      <c r="NX2" s="15"/>
      <c r="NY2" s="15"/>
      <c r="NZ2" s="15"/>
      <c r="OA2" s="15"/>
      <c r="OB2" s="15"/>
      <c r="OC2" s="15"/>
      <c r="OD2" s="15"/>
      <c r="OE2" s="15"/>
      <c r="OF2" s="15"/>
      <c r="OG2" s="15"/>
      <c r="OH2" s="15"/>
      <c r="OI2" s="15"/>
      <c r="OJ2" s="15"/>
      <c r="OK2" s="15"/>
      <c r="OL2" s="15"/>
      <c r="OM2" s="15"/>
      <c r="ON2" s="15"/>
      <c r="OO2" s="15"/>
      <c r="OP2" s="15"/>
      <c r="OQ2" s="15"/>
      <c r="OR2" s="15"/>
      <c r="OS2" s="15"/>
      <c r="OT2" s="15"/>
      <c r="OU2" s="15"/>
      <c r="OV2" s="15"/>
      <c r="OW2" s="15"/>
      <c r="OX2" s="15"/>
      <c r="OY2" s="15"/>
      <c r="OZ2" s="15"/>
      <c r="PA2" s="15"/>
      <c r="PB2" s="15"/>
      <c r="PC2" s="15"/>
      <c r="PD2" s="15"/>
      <c r="PE2" s="15"/>
      <c r="PF2" s="15"/>
      <c r="PG2" s="15"/>
      <c r="PH2" s="15"/>
      <c r="PI2" s="15"/>
      <c r="PJ2" s="15"/>
      <c r="PK2" s="15"/>
      <c r="PL2" s="15"/>
      <c r="PM2" s="15"/>
      <c r="PN2" s="15"/>
      <c r="PO2" s="15"/>
      <c r="PP2" s="15"/>
      <c r="PQ2" s="15"/>
      <c r="PR2" s="15"/>
      <c r="PS2" s="15"/>
      <c r="PT2" s="15"/>
      <c r="PU2" s="15"/>
      <c r="PV2" s="15"/>
      <c r="PW2" s="15"/>
      <c r="PX2" s="15"/>
      <c r="PY2" s="15"/>
      <c r="PZ2" s="15"/>
      <c r="QA2" s="15"/>
      <c r="QB2" s="15"/>
      <c r="QC2" s="15"/>
      <c r="QD2" s="15"/>
      <c r="QE2" s="15"/>
      <c r="QF2" s="15"/>
      <c r="QG2" s="15"/>
      <c r="QH2" s="15"/>
      <c r="QI2" s="15"/>
      <c r="QJ2" s="15"/>
      <c r="QK2" s="15"/>
      <c r="QL2" s="15"/>
      <c r="QM2" s="15"/>
      <c r="QN2" s="15"/>
      <c r="QO2" s="15"/>
      <c r="QP2" s="15"/>
      <c r="QQ2" s="15"/>
      <c r="QR2" s="15"/>
      <c r="QS2" s="15"/>
      <c r="QT2" s="15"/>
      <c r="QU2" s="15"/>
      <c r="QV2" s="15"/>
      <c r="QW2" s="15"/>
      <c r="QX2" s="15"/>
      <c r="QY2" s="15"/>
      <c r="QZ2" s="15"/>
      <c r="RA2" s="15"/>
      <c r="RB2" s="15"/>
      <c r="RC2" s="15"/>
      <c r="RD2" s="15"/>
      <c r="RE2" s="15"/>
      <c r="RF2" s="15"/>
      <c r="RG2" s="15"/>
      <c r="RH2" s="15"/>
      <c r="RI2" s="15"/>
      <c r="RJ2" s="15"/>
      <c r="RK2" s="15"/>
      <c r="RL2" s="15"/>
      <c r="RM2" s="15"/>
      <c r="RN2" s="15"/>
      <c r="RO2" s="15"/>
      <c r="RP2" s="15"/>
      <c r="RQ2" s="15"/>
      <c r="RR2" s="15"/>
      <c r="RS2" s="15"/>
      <c r="RT2" s="15"/>
      <c r="RU2" s="15"/>
      <c r="RV2" s="15"/>
      <c r="RW2" s="15"/>
      <c r="RX2" s="15"/>
      <c r="RY2" s="15"/>
      <c r="RZ2" s="15"/>
      <c r="SA2" s="15"/>
      <c r="SB2" s="15"/>
      <c r="SC2" s="15"/>
      <c r="SD2" s="15"/>
      <c r="SE2" s="15"/>
      <c r="SF2" s="15"/>
      <c r="SG2" s="15"/>
      <c r="SH2" s="15"/>
      <c r="SI2" s="15"/>
      <c r="SJ2" s="15"/>
      <c r="SK2" s="15"/>
      <c r="SL2" s="15"/>
      <c r="SM2" s="15"/>
      <c r="SN2" s="15"/>
      <c r="SO2" s="15"/>
      <c r="SP2" s="15"/>
      <c r="SQ2" s="15"/>
      <c r="SR2" s="15"/>
      <c r="SS2" s="15"/>
      <c r="ST2" s="15"/>
      <c r="SU2" s="15"/>
      <c r="SV2" s="15"/>
      <c r="SW2" s="15"/>
      <c r="SX2" s="15"/>
      <c r="SY2" s="15"/>
      <c r="SZ2" s="15"/>
      <c r="TA2" s="15"/>
      <c r="TB2" s="15"/>
      <c r="TC2" s="15"/>
      <c r="TD2" s="15"/>
      <c r="TE2" s="15"/>
      <c r="TF2" s="15"/>
      <c r="TG2" s="15"/>
      <c r="TH2" s="15"/>
      <c r="TI2" s="15"/>
      <c r="TJ2" s="15"/>
      <c r="TK2" s="15"/>
      <c r="TL2" s="15"/>
      <c r="TM2" s="15"/>
      <c r="TN2" s="15"/>
      <c r="TO2" s="15"/>
      <c r="TP2" s="15"/>
      <c r="TQ2" s="15"/>
      <c r="TR2" s="15"/>
      <c r="TS2" s="15"/>
      <c r="TT2" s="15"/>
      <c r="TU2" s="15"/>
      <c r="TV2" s="15"/>
      <c r="TW2" s="15"/>
      <c r="TX2" s="15"/>
      <c r="TY2" s="15"/>
      <c r="TZ2" s="15"/>
      <c r="UA2" s="15"/>
      <c r="UB2" s="15"/>
      <c r="UC2" s="15"/>
      <c r="UD2" s="15"/>
      <c r="UE2" s="15"/>
      <c r="UF2" s="15"/>
      <c r="UG2" s="15"/>
      <c r="UH2" s="15"/>
      <c r="UI2" s="15"/>
      <c r="UJ2" s="15"/>
      <c r="UK2" s="15"/>
      <c r="UL2" s="15"/>
      <c r="UM2" s="15"/>
      <c r="UN2" s="15"/>
      <c r="UO2" s="15"/>
      <c r="UP2" s="15"/>
      <c r="UQ2" s="15"/>
      <c r="UR2" s="15"/>
      <c r="US2" s="15"/>
      <c r="UT2" s="15"/>
      <c r="UU2" s="15"/>
      <c r="UV2" s="15"/>
      <c r="UW2" s="15"/>
      <c r="UX2" s="15"/>
      <c r="UY2" s="15"/>
      <c r="UZ2" s="15"/>
      <c r="VA2" s="15"/>
      <c r="VB2" s="15"/>
      <c r="VC2" s="15"/>
      <c r="VD2" s="15"/>
      <c r="VE2" s="15"/>
      <c r="VF2" s="15"/>
      <c r="VG2" s="15"/>
      <c r="VH2" s="15"/>
      <c r="VI2" s="15"/>
      <c r="VJ2" s="15"/>
      <c r="VK2" s="15"/>
      <c r="VL2" s="15"/>
      <c r="VM2" s="15"/>
      <c r="VN2" s="15"/>
      <c r="VO2" s="15"/>
      <c r="VP2" s="15"/>
      <c r="VQ2" s="15"/>
      <c r="VR2" s="15"/>
      <c r="VS2" s="15"/>
      <c r="VT2" s="15"/>
      <c r="VU2" s="15"/>
      <c r="VV2" s="15"/>
      <c r="VW2" s="15"/>
      <c r="VX2" s="15"/>
      <c r="VY2" s="15"/>
      <c r="VZ2" s="15"/>
      <c r="WA2" s="15"/>
      <c r="WB2" s="15"/>
      <c r="WC2" s="15"/>
      <c r="WD2" s="15"/>
      <c r="WE2" s="15"/>
      <c r="WF2" s="15"/>
      <c r="WG2" s="15"/>
      <c r="WH2" s="15"/>
      <c r="WI2" s="15"/>
      <c r="WJ2" s="15"/>
      <c r="WK2" s="15"/>
      <c r="WL2" s="15"/>
      <c r="WM2" s="15"/>
      <c r="WN2" s="15"/>
      <c r="WO2" s="15"/>
      <c r="WP2" s="15"/>
      <c r="WQ2" s="15"/>
      <c r="WR2" s="15"/>
      <c r="WS2" s="15"/>
      <c r="WT2" s="15"/>
      <c r="WU2" s="15"/>
      <c r="WV2" s="15"/>
      <c r="WW2" s="15"/>
      <c r="WX2" s="15"/>
      <c r="WY2" s="15"/>
      <c r="WZ2" s="15"/>
      <c r="XA2" s="15"/>
      <c r="XB2" s="15"/>
      <c r="XC2" s="15"/>
      <c r="XD2" s="15"/>
      <c r="XE2" s="15"/>
      <c r="XF2" s="15"/>
      <c r="XG2" s="15"/>
      <c r="XH2" s="15"/>
      <c r="XI2" s="15"/>
      <c r="XJ2" s="15"/>
      <c r="XK2" s="15"/>
      <c r="XL2" s="15"/>
      <c r="XM2" s="15"/>
      <c r="XN2" s="15"/>
      <c r="XO2" s="15"/>
      <c r="XP2" s="15"/>
      <c r="XQ2" s="15"/>
      <c r="XR2" s="15"/>
      <c r="XS2" s="15"/>
      <c r="XT2" s="15"/>
      <c r="XU2" s="15"/>
      <c r="XV2" s="15"/>
      <c r="XW2" s="15"/>
      <c r="XX2" s="15"/>
      <c r="XY2" s="15"/>
      <c r="XZ2" s="15"/>
      <c r="YA2" s="15"/>
      <c r="YB2" s="15"/>
      <c r="YC2" s="15"/>
      <c r="YD2" s="15"/>
      <c r="YE2" s="15"/>
      <c r="YF2" s="15"/>
      <c r="YG2" s="15"/>
      <c r="YH2" s="15"/>
      <c r="YI2" s="15"/>
      <c r="YJ2" s="15"/>
      <c r="YK2" s="15"/>
      <c r="YL2" s="15"/>
      <c r="YM2" s="15"/>
      <c r="YN2" s="15"/>
      <c r="YO2" s="15"/>
      <c r="YP2" s="15"/>
      <c r="YQ2" s="15"/>
      <c r="YR2" s="15"/>
      <c r="YS2" s="15"/>
      <c r="YT2" s="15"/>
      <c r="YU2" s="15"/>
      <c r="YV2" s="15"/>
      <c r="YW2" s="15"/>
      <c r="YX2" s="15"/>
      <c r="YY2" s="15"/>
      <c r="YZ2" s="15"/>
      <c r="ZA2" s="15"/>
      <c r="ZB2" s="15"/>
      <c r="ZC2" s="15"/>
      <c r="ZD2" s="15"/>
      <c r="ZE2" s="15"/>
      <c r="ZF2" s="15"/>
      <c r="ZG2" s="15"/>
      <c r="ZH2" s="15"/>
      <c r="ZI2" s="15"/>
      <c r="ZJ2" s="15"/>
      <c r="ZK2" s="15"/>
      <c r="ZL2" s="15"/>
      <c r="ZM2" s="15"/>
      <c r="ZN2" s="15"/>
      <c r="ZO2" s="15"/>
      <c r="ZP2" s="15"/>
      <c r="ZQ2" s="15"/>
      <c r="ZR2" s="15"/>
      <c r="ZS2" s="15"/>
      <c r="ZT2" s="15"/>
      <c r="ZU2" s="15"/>
      <c r="ZV2" s="15"/>
      <c r="ZW2" s="15"/>
      <c r="ZX2" s="15"/>
      <c r="ZY2" s="15"/>
      <c r="ZZ2" s="15"/>
      <c r="AAA2" s="15"/>
      <c r="AAB2" s="15"/>
      <c r="AAC2" s="15"/>
      <c r="AAD2" s="15"/>
      <c r="AAE2" s="15"/>
      <c r="AAF2" s="15"/>
      <c r="AAG2" s="15"/>
      <c r="AAH2" s="15"/>
      <c r="AAI2" s="15"/>
      <c r="AAJ2" s="15"/>
      <c r="AAK2" s="15"/>
      <c r="AAL2" s="15"/>
      <c r="AAM2" s="15"/>
      <c r="AAN2" s="15"/>
      <c r="AAO2" s="15"/>
      <c r="AAP2" s="15"/>
      <c r="AAQ2" s="15"/>
      <c r="AAR2" s="15"/>
      <c r="AAS2" s="15"/>
      <c r="AAT2" s="15"/>
      <c r="AAU2" s="15"/>
      <c r="AAV2" s="15"/>
      <c r="AAW2" s="15"/>
      <c r="AAX2" s="15"/>
      <c r="AAY2" s="15"/>
      <c r="AAZ2" s="15"/>
      <c r="ABA2" s="15"/>
      <c r="ABB2" s="15"/>
      <c r="ABC2" s="15"/>
      <c r="ABD2" s="15"/>
      <c r="ABE2" s="15"/>
      <c r="ABF2" s="15"/>
      <c r="ABG2" s="15"/>
      <c r="ABH2" s="15"/>
      <c r="ABI2" s="15"/>
      <c r="ABJ2" s="15"/>
      <c r="ABK2" s="15"/>
      <c r="ABL2" s="15"/>
      <c r="ABM2" s="15"/>
      <c r="ABN2" s="15"/>
      <c r="ABO2" s="15"/>
      <c r="ABP2" s="15"/>
      <c r="ABQ2" s="15"/>
      <c r="ABR2" s="15"/>
      <c r="ABS2" s="15"/>
      <c r="ABT2" s="15"/>
      <c r="ABU2" s="15"/>
      <c r="ABV2" s="15"/>
      <c r="ABW2" s="15"/>
      <c r="ABX2" s="15"/>
      <c r="ABY2" s="15"/>
      <c r="ABZ2" s="15"/>
      <c r="ACA2" s="15"/>
      <c r="ACB2" s="15"/>
      <c r="ACC2" s="15"/>
      <c r="ACD2" s="15"/>
      <c r="ACE2" s="15"/>
      <c r="ACF2" s="15"/>
      <c r="ACG2" s="15"/>
      <c r="ACH2" s="15"/>
      <c r="ACI2" s="15"/>
      <c r="ACJ2" s="15"/>
      <c r="ACK2" s="15"/>
      <c r="ACL2" s="15"/>
      <c r="ACM2" s="15"/>
      <c r="ACN2" s="15"/>
      <c r="ACO2" s="15"/>
      <c r="ACP2" s="15"/>
      <c r="ACQ2" s="15"/>
      <c r="ACR2" s="15"/>
      <c r="ACS2" s="15"/>
      <c r="ACT2" s="15"/>
      <c r="ACU2" s="15"/>
      <c r="ACV2" s="15"/>
      <c r="ACW2" s="15"/>
      <c r="ACX2" s="15"/>
      <c r="ACY2" s="15"/>
      <c r="ACZ2" s="15"/>
      <c r="ADA2" s="15"/>
      <c r="ADB2" s="15"/>
      <c r="ADC2" s="15"/>
      <c r="ADD2" s="15"/>
      <c r="ADE2" s="15"/>
      <c r="ADF2" s="15"/>
      <c r="ADG2" s="15"/>
      <c r="ADH2" s="15"/>
      <c r="ADI2" s="15"/>
      <c r="ADJ2" s="15"/>
      <c r="ADK2" s="15"/>
      <c r="ADL2" s="15"/>
      <c r="ADM2" s="15"/>
      <c r="ADN2" s="15"/>
      <c r="ADO2" s="15"/>
      <c r="ADP2" s="15"/>
      <c r="ADQ2" s="15"/>
      <c r="ADR2" s="15"/>
      <c r="ADS2" s="15"/>
      <c r="ADT2" s="15"/>
      <c r="ADU2" s="15"/>
      <c r="ADV2" s="15"/>
      <c r="ADW2" s="15"/>
      <c r="ADX2" s="15"/>
      <c r="ADY2" s="15"/>
      <c r="ADZ2" s="15"/>
      <c r="AEA2" s="15"/>
      <c r="AEB2" s="15"/>
      <c r="AEC2" s="15"/>
      <c r="AED2" s="15"/>
      <c r="AEE2" s="15"/>
      <c r="AEF2" s="15"/>
      <c r="AEG2" s="15"/>
      <c r="AEH2" s="15"/>
      <c r="AEI2" s="15"/>
      <c r="AEJ2" s="15"/>
      <c r="AEK2" s="15"/>
      <c r="AEL2" s="15"/>
      <c r="AEM2" s="15"/>
      <c r="AEN2" s="15"/>
      <c r="AEO2" s="15"/>
      <c r="AEP2" s="15"/>
      <c r="AEQ2" s="15"/>
      <c r="AER2" s="15"/>
      <c r="AES2" s="15"/>
      <c r="AET2" s="15"/>
      <c r="AEU2" s="15"/>
      <c r="AEV2" s="15"/>
      <c r="AEW2" s="15"/>
      <c r="AEX2" s="15"/>
      <c r="AEY2" s="15"/>
      <c r="AEZ2" s="15"/>
      <c r="AFA2" s="15"/>
      <c r="AFB2" s="15"/>
      <c r="AFC2" s="15"/>
      <c r="AFD2" s="15"/>
      <c r="AFE2" s="15"/>
      <c r="AFF2" s="15"/>
      <c r="AFG2" s="15"/>
      <c r="AFH2" s="15"/>
      <c r="AFI2" s="15"/>
      <c r="AFJ2" s="15"/>
      <c r="AFK2" s="15"/>
      <c r="AFL2" s="15"/>
      <c r="AFM2" s="15"/>
      <c r="AFN2" s="15"/>
      <c r="AFO2" s="15"/>
      <c r="AFP2" s="15"/>
      <c r="AFQ2" s="15"/>
      <c r="AFR2" s="15"/>
      <c r="AFS2" s="15"/>
      <c r="AFT2" s="15"/>
      <c r="AFU2" s="15"/>
      <c r="AFV2" s="15"/>
      <c r="AFW2" s="15"/>
      <c r="AFX2" s="15"/>
      <c r="AFY2" s="15"/>
      <c r="AFZ2" s="15"/>
      <c r="AGA2" s="15"/>
      <c r="AGB2" s="15"/>
      <c r="AGC2" s="15"/>
      <c r="AGD2" s="15"/>
      <c r="AGE2" s="15"/>
      <c r="AGF2" s="15"/>
      <c r="AGG2" s="15"/>
      <c r="AGH2" s="15"/>
      <c r="AGI2" s="15"/>
      <c r="AGJ2" s="15"/>
      <c r="AGK2" s="15"/>
      <c r="AGL2" s="15"/>
      <c r="AGM2" s="15"/>
      <c r="AGN2" s="15"/>
      <c r="AGO2" s="15"/>
      <c r="AGP2" s="15"/>
      <c r="AGQ2" s="15"/>
      <c r="AGR2" s="15"/>
      <c r="AGS2" s="15"/>
      <c r="AGT2" s="15"/>
      <c r="AGU2" s="15"/>
      <c r="AGV2" s="15"/>
      <c r="AGW2" s="15"/>
      <c r="AGX2" s="15"/>
      <c r="AGY2" s="15"/>
      <c r="AGZ2" s="15"/>
      <c r="AHA2" s="15"/>
      <c r="AHB2" s="15"/>
      <c r="AHC2" s="15"/>
      <c r="AHD2" s="15"/>
      <c r="AHE2" s="15"/>
      <c r="AHF2" s="15"/>
      <c r="AHG2" s="15"/>
      <c r="AHH2" s="15"/>
      <c r="AHI2" s="15"/>
      <c r="AHJ2" s="15"/>
      <c r="AHK2" s="15"/>
      <c r="AHL2" s="15"/>
      <c r="AHM2" s="15"/>
      <c r="AHN2" s="15"/>
      <c r="AHO2" s="15"/>
      <c r="AHP2" s="15"/>
      <c r="AHQ2" s="15"/>
      <c r="AHR2" s="15"/>
      <c r="AHS2" s="15"/>
      <c r="AHT2" s="15"/>
      <c r="AHU2" s="15"/>
      <c r="AHV2" s="15"/>
      <c r="AHW2" s="15"/>
      <c r="AHX2" s="15"/>
      <c r="AHY2" s="15"/>
      <c r="AHZ2" s="15"/>
      <c r="AIA2" s="15"/>
      <c r="AIB2" s="15"/>
      <c r="AIC2" s="15"/>
      <c r="AID2" s="15"/>
      <c r="AIE2" s="15"/>
      <c r="AIF2" s="15"/>
      <c r="AIG2" s="15"/>
      <c r="AIH2" s="15"/>
      <c r="AII2" s="15"/>
      <c r="AIJ2" s="15"/>
      <c r="AIK2" s="15"/>
      <c r="AIL2" s="15"/>
      <c r="AIM2" s="15"/>
      <c r="AIN2" s="15"/>
      <c r="AIO2" s="15"/>
      <c r="AIP2" s="15"/>
      <c r="AIQ2" s="15"/>
      <c r="AIR2" s="15"/>
      <c r="AIS2" s="15"/>
      <c r="AIT2" s="15"/>
      <c r="AIU2" s="15"/>
      <c r="AIV2" s="15"/>
      <c r="AIW2" s="15"/>
      <c r="AIX2" s="15"/>
      <c r="AIY2" s="15"/>
      <c r="AIZ2" s="15"/>
      <c r="AJA2" s="15"/>
      <c r="AJB2" s="15"/>
      <c r="AJC2" s="15"/>
      <c r="AJD2" s="15"/>
      <c r="AJE2" s="15"/>
      <c r="AJF2" s="15"/>
      <c r="AJG2" s="15"/>
      <c r="AJH2" s="15"/>
      <c r="AJI2" s="15"/>
      <c r="AJJ2" s="15"/>
      <c r="AJK2" s="15"/>
      <c r="AJL2" s="15"/>
      <c r="AJM2" s="15"/>
      <c r="AJN2" s="15"/>
      <c r="AJO2" s="15"/>
      <c r="AJP2" s="15"/>
      <c r="AJQ2" s="15"/>
      <c r="AJR2" s="15"/>
      <c r="AJS2" s="15"/>
      <c r="AJT2" s="15"/>
      <c r="AJU2" s="15"/>
      <c r="AJV2" s="15"/>
      <c r="AJW2" s="15"/>
      <c r="AJX2" s="15"/>
      <c r="AJY2" s="15"/>
      <c r="AJZ2" s="15"/>
      <c r="AKA2" s="15"/>
      <c r="AKB2" s="15"/>
      <c r="AKC2" s="15"/>
      <c r="AKD2" s="15"/>
      <c r="AKE2" s="15"/>
      <c r="AKF2" s="15"/>
      <c r="AKG2" s="15"/>
      <c r="AKH2" s="15"/>
      <c r="AKI2" s="15"/>
      <c r="AKJ2" s="15"/>
      <c r="AKK2" s="15"/>
      <c r="AKL2" s="15"/>
      <c r="AKM2" s="15"/>
      <c r="AKN2" s="15"/>
      <c r="AKO2" s="15"/>
      <c r="AKP2" s="15"/>
      <c r="AKQ2" s="15"/>
      <c r="AKR2" s="15"/>
      <c r="AKS2" s="15"/>
      <c r="AKT2" s="15"/>
      <c r="AKU2" s="15"/>
      <c r="AKV2" s="15"/>
      <c r="AKW2" s="15"/>
      <c r="AKX2" s="15"/>
      <c r="AKY2" s="15"/>
      <c r="AKZ2" s="15"/>
      <c r="ALA2" s="15"/>
      <c r="ALB2" s="15"/>
      <c r="ALC2" s="15"/>
      <c r="ALD2" s="15"/>
      <c r="ALE2" s="15"/>
      <c r="ALF2" s="15"/>
      <c r="ALG2" s="15"/>
      <c r="ALH2" s="15"/>
      <c r="ALI2" s="15"/>
      <c r="ALJ2" s="15"/>
      <c r="ALK2" s="15"/>
      <c r="ALL2" s="15"/>
      <c r="ALM2" s="15"/>
      <c r="ALN2" s="15"/>
      <c r="ALO2" s="15"/>
      <c r="ALP2" s="15"/>
      <c r="ALQ2" s="15"/>
      <c r="ALR2" s="15"/>
      <c r="ALS2" s="15"/>
      <c r="ALT2" s="15"/>
      <c r="ALU2" s="15"/>
      <c r="ALV2" s="15"/>
      <c r="ALW2" s="15"/>
      <c r="ALX2" s="15"/>
      <c r="ALY2" s="15"/>
      <c r="ALZ2" s="15"/>
      <c r="AMA2" s="15"/>
      <c r="AMB2" s="15"/>
      <c r="AMC2" s="15"/>
      <c r="AMD2" s="15"/>
      <c r="AME2" s="15"/>
      <c r="AMF2" s="15"/>
    </row>
    <row r="3" spans="1:1020" s="16" customFormat="1">
      <c r="A3" s="24"/>
      <c r="B3" s="44"/>
      <c r="C3" s="24"/>
      <c r="D3" s="26"/>
      <c r="E3" s="27"/>
      <c r="F3" s="24"/>
      <c r="G3" s="24"/>
      <c r="H3" s="24"/>
      <c r="I3" s="24"/>
      <c r="J3" s="24"/>
      <c r="K3" s="24"/>
      <c r="L3" s="24"/>
      <c r="M3" s="51"/>
      <c r="N3" s="22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</row>
    <row r="4" spans="1:1020" s="16" customFormat="1">
      <c r="A4" s="24"/>
      <c r="B4" s="44"/>
      <c r="C4" s="25" t="s">
        <v>150</v>
      </c>
      <c r="D4" s="26"/>
      <c r="E4" s="27"/>
      <c r="F4" s="24"/>
      <c r="G4" s="24"/>
      <c r="H4" s="24"/>
      <c r="I4" s="24"/>
      <c r="J4" s="24"/>
      <c r="K4" s="24"/>
      <c r="L4" s="24"/>
      <c r="M4" s="51"/>
      <c r="N4" s="22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</row>
    <row r="5" spans="1:1020" s="16" customFormat="1">
      <c r="A5" s="24"/>
      <c r="B5" s="44"/>
      <c r="C5" s="25" t="s">
        <v>133</v>
      </c>
      <c r="D5" s="26"/>
      <c r="E5" s="27"/>
      <c r="F5" s="24"/>
      <c r="G5" s="24"/>
      <c r="H5" s="24"/>
      <c r="I5" s="24"/>
      <c r="J5" s="24"/>
      <c r="K5" s="24"/>
      <c r="L5" s="24"/>
      <c r="M5" s="51"/>
      <c r="N5" s="22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</row>
    <row r="6" spans="1:1020" s="16" customFormat="1">
      <c r="A6" s="24"/>
      <c r="B6" s="44"/>
      <c r="C6" s="24"/>
      <c r="D6" s="26"/>
      <c r="E6" s="27"/>
      <c r="F6" s="24"/>
      <c r="G6" s="24"/>
      <c r="H6" s="24"/>
      <c r="I6" s="24"/>
      <c r="J6" s="24"/>
      <c r="K6" s="24"/>
      <c r="L6" s="24"/>
      <c r="M6" s="51"/>
      <c r="N6" s="22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</row>
    <row r="7" spans="1:1020" s="16" customFormat="1">
      <c r="A7" s="24"/>
      <c r="B7" s="44"/>
      <c r="C7" s="24"/>
      <c r="D7" s="26"/>
      <c r="E7" s="27"/>
      <c r="F7" s="24"/>
      <c r="G7" s="24"/>
      <c r="H7" s="24"/>
      <c r="I7" s="24"/>
      <c r="J7" s="24"/>
      <c r="K7" s="24"/>
      <c r="L7" s="24"/>
      <c r="M7" s="51"/>
      <c r="N7" s="22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</row>
    <row r="8" spans="1:1020" s="16" customFormat="1">
      <c r="A8" s="73" t="s">
        <v>146</v>
      </c>
      <c r="B8" s="73" t="s">
        <v>136</v>
      </c>
      <c r="C8" s="68" t="s">
        <v>137</v>
      </c>
      <c r="D8" s="70" t="s">
        <v>138</v>
      </c>
      <c r="E8" s="64" t="s">
        <v>139</v>
      </c>
      <c r="F8" s="65"/>
      <c r="G8" s="15"/>
      <c r="H8" s="15"/>
      <c r="I8" s="15"/>
      <c r="J8" s="15"/>
      <c r="K8" s="15"/>
      <c r="L8" s="15"/>
      <c r="M8" s="62" t="s">
        <v>138</v>
      </c>
      <c r="N8" s="22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  <c r="IV8" s="15"/>
      <c r="IW8" s="15"/>
      <c r="IX8" s="15"/>
      <c r="IY8" s="15"/>
      <c r="IZ8" s="15"/>
      <c r="JA8" s="15"/>
      <c r="JB8" s="15"/>
      <c r="JC8" s="15"/>
      <c r="JD8" s="15"/>
      <c r="JE8" s="15"/>
      <c r="JF8" s="15"/>
      <c r="JG8" s="15"/>
      <c r="JH8" s="15"/>
      <c r="JI8" s="15"/>
      <c r="JJ8" s="15"/>
      <c r="JK8" s="15"/>
      <c r="JL8" s="15"/>
      <c r="JM8" s="15"/>
      <c r="JN8" s="15"/>
      <c r="JO8" s="15"/>
      <c r="JP8" s="15"/>
      <c r="JQ8" s="15"/>
      <c r="JR8" s="15"/>
      <c r="JS8" s="15"/>
      <c r="JT8" s="15"/>
      <c r="JU8" s="15"/>
      <c r="JV8" s="15"/>
      <c r="JW8" s="15"/>
      <c r="JX8" s="15"/>
      <c r="JY8" s="15"/>
      <c r="JZ8" s="15"/>
      <c r="KA8" s="15"/>
      <c r="KB8" s="15"/>
      <c r="KC8" s="15"/>
      <c r="KD8" s="15"/>
      <c r="KE8" s="15"/>
      <c r="KF8" s="15"/>
      <c r="KG8" s="15"/>
      <c r="KH8" s="15"/>
      <c r="KI8" s="15"/>
      <c r="KJ8" s="15"/>
      <c r="KK8" s="15"/>
      <c r="KL8" s="15"/>
      <c r="KM8" s="15"/>
      <c r="KN8" s="15"/>
      <c r="KO8" s="15"/>
      <c r="KP8" s="15"/>
      <c r="KQ8" s="15"/>
      <c r="KR8" s="15"/>
      <c r="KS8" s="15"/>
      <c r="KT8" s="15"/>
      <c r="KU8" s="15"/>
      <c r="KV8" s="15"/>
      <c r="KW8" s="15"/>
      <c r="KX8" s="15"/>
      <c r="KY8" s="15"/>
      <c r="KZ8" s="15"/>
      <c r="LA8" s="15"/>
      <c r="LB8" s="15"/>
      <c r="LC8" s="15"/>
      <c r="LD8" s="15"/>
      <c r="LE8" s="15"/>
      <c r="LF8" s="15"/>
      <c r="LG8" s="15"/>
      <c r="LH8" s="15"/>
      <c r="LI8" s="15"/>
      <c r="LJ8" s="15"/>
      <c r="LK8" s="15"/>
      <c r="LL8" s="15"/>
      <c r="LM8" s="15"/>
      <c r="LN8" s="15"/>
      <c r="LO8" s="15"/>
      <c r="LP8" s="15"/>
      <c r="LQ8" s="15"/>
      <c r="LR8" s="15"/>
      <c r="LS8" s="15"/>
      <c r="LT8" s="15"/>
      <c r="LU8" s="15"/>
      <c r="LV8" s="15"/>
      <c r="LW8" s="15"/>
      <c r="LX8" s="15"/>
      <c r="LY8" s="15"/>
      <c r="LZ8" s="15"/>
      <c r="MA8" s="15"/>
      <c r="MB8" s="15"/>
      <c r="MC8" s="15"/>
      <c r="MD8" s="15"/>
      <c r="ME8" s="15"/>
      <c r="MF8" s="15"/>
      <c r="MG8" s="15"/>
      <c r="MH8" s="15"/>
      <c r="MI8" s="15"/>
      <c r="MJ8" s="15"/>
      <c r="MK8" s="15"/>
      <c r="ML8" s="15"/>
      <c r="MM8" s="15"/>
      <c r="MN8" s="15"/>
      <c r="MO8" s="15"/>
      <c r="MP8" s="15"/>
      <c r="MQ8" s="15"/>
      <c r="MR8" s="15"/>
      <c r="MS8" s="15"/>
      <c r="MT8" s="15"/>
      <c r="MU8" s="15"/>
      <c r="MV8" s="15"/>
      <c r="MW8" s="15"/>
      <c r="MX8" s="15"/>
      <c r="MY8" s="15"/>
      <c r="MZ8" s="15"/>
      <c r="NA8" s="15"/>
      <c r="NB8" s="15"/>
      <c r="NC8" s="15"/>
      <c r="ND8" s="15"/>
      <c r="NE8" s="15"/>
      <c r="NF8" s="15"/>
      <c r="NG8" s="15"/>
      <c r="NH8" s="15"/>
      <c r="NI8" s="15"/>
      <c r="NJ8" s="15"/>
      <c r="NK8" s="15"/>
      <c r="NL8" s="15"/>
      <c r="NM8" s="15"/>
      <c r="NN8" s="15"/>
      <c r="NO8" s="15"/>
      <c r="NP8" s="15"/>
      <c r="NQ8" s="15"/>
      <c r="NR8" s="15"/>
      <c r="NS8" s="15"/>
      <c r="NT8" s="15"/>
      <c r="NU8" s="15"/>
      <c r="NV8" s="15"/>
      <c r="NW8" s="15"/>
      <c r="NX8" s="15"/>
      <c r="NY8" s="15"/>
      <c r="NZ8" s="15"/>
      <c r="OA8" s="15"/>
      <c r="OB8" s="15"/>
      <c r="OC8" s="15"/>
      <c r="OD8" s="15"/>
      <c r="OE8" s="15"/>
      <c r="OF8" s="15"/>
      <c r="OG8" s="15"/>
      <c r="OH8" s="15"/>
      <c r="OI8" s="15"/>
      <c r="OJ8" s="15"/>
      <c r="OK8" s="15"/>
      <c r="OL8" s="15"/>
      <c r="OM8" s="15"/>
      <c r="ON8" s="15"/>
      <c r="OO8" s="15"/>
      <c r="OP8" s="15"/>
      <c r="OQ8" s="15"/>
      <c r="OR8" s="15"/>
      <c r="OS8" s="15"/>
      <c r="OT8" s="15"/>
      <c r="OU8" s="15"/>
      <c r="OV8" s="15"/>
      <c r="OW8" s="15"/>
      <c r="OX8" s="15"/>
      <c r="OY8" s="15"/>
      <c r="OZ8" s="15"/>
      <c r="PA8" s="15"/>
      <c r="PB8" s="15"/>
      <c r="PC8" s="15"/>
      <c r="PD8" s="15"/>
      <c r="PE8" s="15"/>
      <c r="PF8" s="15"/>
      <c r="PG8" s="15"/>
      <c r="PH8" s="15"/>
      <c r="PI8" s="15"/>
      <c r="PJ8" s="15"/>
      <c r="PK8" s="15"/>
      <c r="PL8" s="15"/>
      <c r="PM8" s="15"/>
      <c r="PN8" s="15"/>
      <c r="PO8" s="15"/>
      <c r="PP8" s="15"/>
      <c r="PQ8" s="15"/>
      <c r="PR8" s="15"/>
      <c r="PS8" s="15"/>
      <c r="PT8" s="15"/>
      <c r="PU8" s="15"/>
      <c r="PV8" s="15"/>
      <c r="PW8" s="15"/>
      <c r="PX8" s="15"/>
      <c r="PY8" s="15"/>
      <c r="PZ8" s="15"/>
      <c r="QA8" s="15"/>
      <c r="QB8" s="15"/>
      <c r="QC8" s="15"/>
      <c r="QD8" s="15"/>
      <c r="QE8" s="15"/>
      <c r="QF8" s="15"/>
      <c r="QG8" s="15"/>
      <c r="QH8" s="15"/>
      <c r="QI8" s="15"/>
      <c r="QJ8" s="15"/>
      <c r="QK8" s="15"/>
      <c r="QL8" s="15"/>
      <c r="QM8" s="15"/>
      <c r="QN8" s="15"/>
      <c r="QO8" s="15"/>
      <c r="QP8" s="15"/>
      <c r="QQ8" s="15"/>
      <c r="QR8" s="15"/>
      <c r="QS8" s="15"/>
      <c r="QT8" s="15"/>
      <c r="QU8" s="15"/>
      <c r="QV8" s="15"/>
      <c r="QW8" s="15"/>
      <c r="QX8" s="15"/>
      <c r="QY8" s="15"/>
      <c r="QZ8" s="15"/>
      <c r="RA8" s="15"/>
      <c r="RB8" s="15"/>
      <c r="RC8" s="15"/>
      <c r="RD8" s="15"/>
      <c r="RE8" s="15"/>
      <c r="RF8" s="15"/>
      <c r="RG8" s="15"/>
      <c r="RH8" s="15"/>
      <c r="RI8" s="15"/>
      <c r="RJ8" s="15"/>
      <c r="RK8" s="15"/>
      <c r="RL8" s="15"/>
      <c r="RM8" s="15"/>
      <c r="RN8" s="15"/>
      <c r="RO8" s="15"/>
      <c r="RP8" s="15"/>
      <c r="RQ8" s="15"/>
      <c r="RR8" s="15"/>
      <c r="RS8" s="15"/>
      <c r="RT8" s="15"/>
      <c r="RU8" s="15"/>
      <c r="RV8" s="15"/>
      <c r="RW8" s="15"/>
      <c r="RX8" s="15"/>
      <c r="RY8" s="15"/>
      <c r="RZ8" s="15"/>
      <c r="SA8" s="15"/>
      <c r="SB8" s="15"/>
      <c r="SC8" s="15"/>
      <c r="SD8" s="15"/>
      <c r="SE8" s="15"/>
      <c r="SF8" s="15"/>
      <c r="SG8" s="15"/>
      <c r="SH8" s="15"/>
      <c r="SI8" s="15"/>
      <c r="SJ8" s="15"/>
      <c r="SK8" s="15"/>
      <c r="SL8" s="15"/>
      <c r="SM8" s="15"/>
      <c r="SN8" s="15"/>
      <c r="SO8" s="15"/>
      <c r="SP8" s="15"/>
      <c r="SQ8" s="15"/>
      <c r="SR8" s="15"/>
      <c r="SS8" s="15"/>
      <c r="ST8" s="15"/>
      <c r="SU8" s="15"/>
      <c r="SV8" s="15"/>
      <c r="SW8" s="15"/>
      <c r="SX8" s="15"/>
      <c r="SY8" s="15"/>
      <c r="SZ8" s="15"/>
      <c r="TA8" s="15"/>
      <c r="TB8" s="15"/>
      <c r="TC8" s="15"/>
      <c r="TD8" s="15"/>
      <c r="TE8" s="15"/>
      <c r="TF8" s="15"/>
      <c r="TG8" s="15"/>
      <c r="TH8" s="15"/>
      <c r="TI8" s="15"/>
      <c r="TJ8" s="15"/>
      <c r="TK8" s="15"/>
      <c r="TL8" s="15"/>
      <c r="TM8" s="15"/>
      <c r="TN8" s="15"/>
      <c r="TO8" s="15"/>
      <c r="TP8" s="15"/>
      <c r="TQ8" s="15"/>
      <c r="TR8" s="15"/>
      <c r="TS8" s="15"/>
      <c r="TT8" s="15"/>
      <c r="TU8" s="15"/>
      <c r="TV8" s="15"/>
      <c r="TW8" s="15"/>
      <c r="TX8" s="15"/>
      <c r="TY8" s="15"/>
      <c r="TZ8" s="15"/>
      <c r="UA8" s="15"/>
      <c r="UB8" s="15"/>
      <c r="UC8" s="15"/>
      <c r="UD8" s="15"/>
      <c r="UE8" s="15"/>
      <c r="UF8" s="15"/>
      <c r="UG8" s="15"/>
      <c r="UH8" s="15"/>
      <c r="UI8" s="15"/>
      <c r="UJ8" s="15"/>
      <c r="UK8" s="15"/>
      <c r="UL8" s="15"/>
      <c r="UM8" s="15"/>
      <c r="UN8" s="15"/>
      <c r="UO8" s="15"/>
      <c r="UP8" s="15"/>
      <c r="UQ8" s="15"/>
      <c r="UR8" s="15"/>
      <c r="US8" s="15"/>
      <c r="UT8" s="15"/>
      <c r="UU8" s="15"/>
      <c r="UV8" s="15"/>
      <c r="UW8" s="15"/>
      <c r="UX8" s="15"/>
      <c r="UY8" s="15"/>
      <c r="UZ8" s="15"/>
      <c r="VA8" s="15"/>
      <c r="VB8" s="15"/>
      <c r="VC8" s="15"/>
      <c r="VD8" s="15"/>
      <c r="VE8" s="15"/>
      <c r="VF8" s="15"/>
      <c r="VG8" s="15"/>
      <c r="VH8" s="15"/>
      <c r="VI8" s="15"/>
      <c r="VJ8" s="15"/>
      <c r="VK8" s="15"/>
      <c r="VL8" s="15"/>
      <c r="VM8" s="15"/>
      <c r="VN8" s="15"/>
      <c r="VO8" s="15"/>
      <c r="VP8" s="15"/>
      <c r="VQ8" s="15"/>
      <c r="VR8" s="15"/>
      <c r="VS8" s="15"/>
      <c r="VT8" s="15"/>
      <c r="VU8" s="15"/>
      <c r="VV8" s="15"/>
      <c r="VW8" s="15"/>
      <c r="VX8" s="15"/>
      <c r="VY8" s="15"/>
      <c r="VZ8" s="15"/>
      <c r="WA8" s="15"/>
      <c r="WB8" s="15"/>
      <c r="WC8" s="15"/>
      <c r="WD8" s="15"/>
      <c r="WE8" s="15"/>
      <c r="WF8" s="15"/>
      <c r="WG8" s="15"/>
      <c r="WH8" s="15"/>
      <c r="WI8" s="15"/>
      <c r="WJ8" s="15"/>
      <c r="WK8" s="15"/>
      <c r="WL8" s="15"/>
      <c r="WM8" s="15"/>
      <c r="WN8" s="15"/>
      <c r="WO8" s="15"/>
      <c r="WP8" s="15"/>
      <c r="WQ8" s="15"/>
      <c r="WR8" s="15"/>
      <c r="WS8" s="15"/>
      <c r="WT8" s="15"/>
      <c r="WU8" s="15"/>
      <c r="WV8" s="15"/>
      <c r="WW8" s="15"/>
      <c r="WX8" s="15"/>
      <c r="WY8" s="15"/>
      <c r="WZ8" s="15"/>
      <c r="XA8" s="15"/>
      <c r="XB8" s="15"/>
      <c r="XC8" s="15"/>
      <c r="XD8" s="15"/>
      <c r="XE8" s="15"/>
      <c r="XF8" s="15"/>
      <c r="XG8" s="15"/>
      <c r="XH8" s="15"/>
      <c r="XI8" s="15"/>
      <c r="XJ8" s="15"/>
      <c r="XK8" s="15"/>
      <c r="XL8" s="15"/>
      <c r="XM8" s="15"/>
      <c r="XN8" s="15"/>
      <c r="XO8" s="15"/>
      <c r="XP8" s="15"/>
      <c r="XQ8" s="15"/>
      <c r="XR8" s="15"/>
      <c r="XS8" s="15"/>
      <c r="XT8" s="15"/>
      <c r="XU8" s="15"/>
      <c r="XV8" s="15"/>
      <c r="XW8" s="15"/>
      <c r="XX8" s="15"/>
      <c r="XY8" s="15"/>
      <c r="XZ8" s="15"/>
      <c r="YA8" s="15"/>
      <c r="YB8" s="15"/>
      <c r="YC8" s="15"/>
      <c r="YD8" s="15"/>
      <c r="YE8" s="15"/>
      <c r="YF8" s="15"/>
      <c r="YG8" s="15"/>
      <c r="YH8" s="15"/>
      <c r="YI8" s="15"/>
      <c r="YJ8" s="15"/>
      <c r="YK8" s="15"/>
      <c r="YL8" s="15"/>
      <c r="YM8" s="15"/>
      <c r="YN8" s="15"/>
      <c r="YO8" s="15"/>
      <c r="YP8" s="15"/>
      <c r="YQ8" s="15"/>
      <c r="YR8" s="15"/>
      <c r="YS8" s="15"/>
      <c r="YT8" s="15"/>
      <c r="YU8" s="15"/>
      <c r="YV8" s="15"/>
      <c r="YW8" s="15"/>
      <c r="YX8" s="15"/>
      <c r="YY8" s="15"/>
      <c r="YZ8" s="15"/>
      <c r="ZA8" s="15"/>
      <c r="ZB8" s="15"/>
      <c r="ZC8" s="15"/>
      <c r="ZD8" s="15"/>
      <c r="ZE8" s="15"/>
      <c r="ZF8" s="15"/>
      <c r="ZG8" s="15"/>
      <c r="ZH8" s="15"/>
      <c r="ZI8" s="15"/>
      <c r="ZJ8" s="15"/>
      <c r="ZK8" s="15"/>
      <c r="ZL8" s="15"/>
      <c r="ZM8" s="15"/>
      <c r="ZN8" s="15"/>
      <c r="ZO8" s="15"/>
      <c r="ZP8" s="15"/>
      <c r="ZQ8" s="15"/>
      <c r="ZR8" s="15"/>
      <c r="ZS8" s="15"/>
      <c r="ZT8" s="15"/>
      <c r="ZU8" s="15"/>
      <c r="ZV8" s="15"/>
      <c r="ZW8" s="15"/>
      <c r="ZX8" s="15"/>
      <c r="ZY8" s="15"/>
      <c r="ZZ8" s="15"/>
      <c r="AAA8" s="15"/>
      <c r="AAB8" s="15"/>
      <c r="AAC8" s="15"/>
      <c r="AAD8" s="15"/>
      <c r="AAE8" s="15"/>
      <c r="AAF8" s="15"/>
      <c r="AAG8" s="15"/>
      <c r="AAH8" s="15"/>
      <c r="AAI8" s="15"/>
      <c r="AAJ8" s="15"/>
      <c r="AAK8" s="15"/>
      <c r="AAL8" s="15"/>
      <c r="AAM8" s="15"/>
      <c r="AAN8" s="15"/>
      <c r="AAO8" s="15"/>
      <c r="AAP8" s="15"/>
      <c r="AAQ8" s="15"/>
      <c r="AAR8" s="15"/>
      <c r="AAS8" s="15"/>
      <c r="AAT8" s="15"/>
      <c r="AAU8" s="15"/>
      <c r="AAV8" s="15"/>
      <c r="AAW8" s="15"/>
      <c r="AAX8" s="15"/>
      <c r="AAY8" s="15"/>
      <c r="AAZ8" s="15"/>
      <c r="ABA8" s="15"/>
      <c r="ABB8" s="15"/>
      <c r="ABC8" s="15"/>
      <c r="ABD8" s="15"/>
      <c r="ABE8" s="15"/>
      <c r="ABF8" s="15"/>
      <c r="ABG8" s="15"/>
      <c r="ABH8" s="15"/>
      <c r="ABI8" s="15"/>
      <c r="ABJ8" s="15"/>
      <c r="ABK8" s="15"/>
      <c r="ABL8" s="15"/>
      <c r="ABM8" s="15"/>
      <c r="ABN8" s="15"/>
      <c r="ABO8" s="15"/>
      <c r="ABP8" s="15"/>
      <c r="ABQ8" s="15"/>
      <c r="ABR8" s="15"/>
      <c r="ABS8" s="15"/>
      <c r="ABT8" s="15"/>
      <c r="ABU8" s="15"/>
      <c r="ABV8" s="15"/>
      <c r="ABW8" s="15"/>
      <c r="ABX8" s="15"/>
      <c r="ABY8" s="15"/>
      <c r="ABZ8" s="15"/>
      <c r="ACA8" s="15"/>
      <c r="ACB8" s="15"/>
      <c r="ACC8" s="15"/>
      <c r="ACD8" s="15"/>
      <c r="ACE8" s="15"/>
      <c r="ACF8" s="15"/>
      <c r="ACG8" s="15"/>
      <c r="ACH8" s="15"/>
      <c r="ACI8" s="15"/>
      <c r="ACJ8" s="15"/>
      <c r="ACK8" s="15"/>
      <c r="ACL8" s="15"/>
      <c r="ACM8" s="15"/>
      <c r="ACN8" s="15"/>
      <c r="ACO8" s="15"/>
      <c r="ACP8" s="15"/>
      <c r="ACQ8" s="15"/>
      <c r="ACR8" s="15"/>
      <c r="ACS8" s="15"/>
      <c r="ACT8" s="15"/>
      <c r="ACU8" s="15"/>
      <c r="ACV8" s="15"/>
      <c r="ACW8" s="15"/>
      <c r="ACX8" s="15"/>
      <c r="ACY8" s="15"/>
      <c r="ACZ8" s="15"/>
      <c r="ADA8" s="15"/>
      <c r="ADB8" s="15"/>
      <c r="ADC8" s="15"/>
      <c r="ADD8" s="15"/>
      <c r="ADE8" s="15"/>
      <c r="ADF8" s="15"/>
      <c r="ADG8" s="15"/>
      <c r="ADH8" s="15"/>
      <c r="ADI8" s="15"/>
      <c r="ADJ8" s="15"/>
      <c r="ADK8" s="15"/>
      <c r="ADL8" s="15"/>
      <c r="ADM8" s="15"/>
      <c r="ADN8" s="15"/>
      <c r="ADO8" s="15"/>
      <c r="ADP8" s="15"/>
      <c r="ADQ8" s="15"/>
      <c r="ADR8" s="15"/>
      <c r="ADS8" s="15"/>
      <c r="ADT8" s="15"/>
      <c r="ADU8" s="15"/>
      <c r="ADV8" s="15"/>
      <c r="ADW8" s="15"/>
      <c r="ADX8" s="15"/>
      <c r="ADY8" s="15"/>
      <c r="ADZ8" s="15"/>
      <c r="AEA8" s="15"/>
      <c r="AEB8" s="15"/>
      <c r="AEC8" s="15"/>
      <c r="AED8" s="15"/>
      <c r="AEE8" s="15"/>
      <c r="AEF8" s="15"/>
      <c r="AEG8" s="15"/>
      <c r="AEH8" s="15"/>
      <c r="AEI8" s="15"/>
      <c r="AEJ8" s="15"/>
      <c r="AEK8" s="15"/>
      <c r="AEL8" s="15"/>
      <c r="AEM8" s="15"/>
      <c r="AEN8" s="15"/>
      <c r="AEO8" s="15"/>
      <c r="AEP8" s="15"/>
      <c r="AEQ8" s="15"/>
      <c r="AER8" s="15"/>
      <c r="AES8" s="15"/>
      <c r="AET8" s="15"/>
      <c r="AEU8" s="15"/>
      <c r="AEV8" s="15"/>
      <c r="AEW8" s="15"/>
      <c r="AEX8" s="15"/>
      <c r="AEY8" s="15"/>
      <c r="AEZ8" s="15"/>
      <c r="AFA8" s="15"/>
      <c r="AFB8" s="15"/>
      <c r="AFC8" s="15"/>
      <c r="AFD8" s="15"/>
      <c r="AFE8" s="15"/>
      <c r="AFF8" s="15"/>
      <c r="AFG8" s="15"/>
      <c r="AFH8" s="15"/>
      <c r="AFI8" s="15"/>
      <c r="AFJ8" s="15"/>
      <c r="AFK8" s="15"/>
      <c r="AFL8" s="15"/>
      <c r="AFM8" s="15"/>
      <c r="AFN8" s="15"/>
      <c r="AFO8" s="15"/>
      <c r="AFP8" s="15"/>
      <c r="AFQ8" s="15"/>
      <c r="AFR8" s="15"/>
      <c r="AFS8" s="15"/>
      <c r="AFT8" s="15"/>
      <c r="AFU8" s="15"/>
      <c r="AFV8" s="15"/>
      <c r="AFW8" s="15"/>
      <c r="AFX8" s="15"/>
      <c r="AFY8" s="15"/>
      <c r="AFZ8" s="15"/>
      <c r="AGA8" s="15"/>
      <c r="AGB8" s="15"/>
      <c r="AGC8" s="15"/>
      <c r="AGD8" s="15"/>
      <c r="AGE8" s="15"/>
      <c r="AGF8" s="15"/>
      <c r="AGG8" s="15"/>
      <c r="AGH8" s="15"/>
      <c r="AGI8" s="15"/>
      <c r="AGJ8" s="15"/>
      <c r="AGK8" s="15"/>
      <c r="AGL8" s="15"/>
      <c r="AGM8" s="15"/>
      <c r="AGN8" s="15"/>
      <c r="AGO8" s="15"/>
      <c r="AGP8" s="15"/>
      <c r="AGQ8" s="15"/>
      <c r="AGR8" s="15"/>
      <c r="AGS8" s="15"/>
      <c r="AGT8" s="15"/>
      <c r="AGU8" s="15"/>
      <c r="AGV8" s="15"/>
      <c r="AGW8" s="15"/>
      <c r="AGX8" s="15"/>
      <c r="AGY8" s="15"/>
      <c r="AGZ8" s="15"/>
      <c r="AHA8" s="15"/>
      <c r="AHB8" s="15"/>
      <c r="AHC8" s="15"/>
      <c r="AHD8" s="15"/>
      <c r="AHE8" s="15"/>
      <c r="AHF8" s="15"/>
      <c r="AHG8" s="15"/>
      <c r="AHH8" s="15"/>
      <c r="AHI8" s="15"/>
      <c r="AHJ8" s="15"/>
      <c r="AHK8" s="15"/>
      <c r="AHL8" s="15"/>
      <c r="AHM8" s="15"/>
      <c r="AHN8" s="15"/>
      <c r="AHO8" s="15"/>
      <c r="AHP8" s="15"/>
      <c r="AHQ8" s="15"/>
      <c r="AHR8" s="15"/>
      <c r="AHS8" s="15"/>
      <c r="AHT8" s="15"/>
      <c r="AHU8" s="15"/>
      <c r="AHV8" s="15"/>
      <c r="AHW8" s="15"/>
      <c r="AHX8" s="15"/>
      <c r="AHY8" s="15"/>
      <c r="AHZ8" s="15"/>
      <c r="AIA8" s="15"/>
      <c r="AIB8" s="15"/>
      <c r="AIC8" s="15"/>
      <c r="AID8" s="15"/>
      <c r="AIE8" s="15"/>
      <c r="AIF8" s="15"/>
      <c r="AIG8" s="15"/>
      <c r="AIH8" s="15"/>
      <c r="AII8" s="15"/>
      <c r="AIJ8" s="15"/>
      <c r="AIK8" s="15"/>
      <c r="AIL8" s="15"/>
      <c r="AIM8" s="15"/>
      <c r="AIN8" s="15"/>
      <c r="AIO8" s="15"/>
      <c r="AIP8" s="15"/>
      <c r="AIQ8" s="15"/>
      <c r="AIR8" s="15"/>
      <c r="AIS8" s="15"/>
      <c r="AIT8" s="15"/>
      <c r="AIU8" s="15"/>
      <c r="AIV8" s="15"/>
      <c r="AIW8" s="15"/>
      <c r="AIX8" s="15"/>
      <c r="AIY8" s="15"/>
      <c r="AIZ8" s="15"/>
      <c r="AJA8" s="15"/>
      <c r="AJB8" s="15"/>
      <c r="AJC8" s="15"/>
      <c r="AJD8" s="15"/>
      <c r="AJE8" s="15"/>
      <c r="AJF8" s="15"/>
      <c r="AJG8" s="15"/>
      <c r="AJH8" s="15"/>
      <c r="AJI8" s="15"/>
      <c r="AJJ8" s="15"/>
      <c r="AJK8" s="15"/>
      <c r="AJL8" s="15"/>
      <c r="AJM8" s="15"/>
      <c r="AJN8" s="15"/>
      <c r="AJO8" s="15"/>
      <c r="AJP8" s="15"/>
      <c r="AJQ8" s="15"/>
      <c r="AJR8" s="15"/>
      <c r="AJS8" s="15"/>
      <c r="AJT8" s="15"/>
      <c r="AJU8" s="15"/>
      <c r="AJV8" s="15"/>
      <c r="AJW8" s="15"/>
      <c r="AJX8" s="15"/>
      <c r="AJY8" s="15"/>
      <c r="AJZ8" s="15"/>
      <c r="AKA8" s="15"/>
      <c r="AKB8" s="15"/>
      <c r="AKC8" s="15"/>
      <c r="AKD8" s="15"/>
      <c r="AKE8" s="15"/>
      <c r="AKF8" s="15"/>
      <c r="AKG8" s="15"/>
      <c r="AKH8" s="15"/>
      <c r="AKI8" s="15"/>
      <c r="AKJ8" s="15"/>
      <c r="AKK8" s="15"/>
      <c r="AKL8" s="15"/>
      <c r="AKM8" s="15"/>
      <c r="AKN8" s="15"/>
      <c r="AKO8" s="15"/>
      <c r="AKP8" s="15"/>
      <c r="AKQ8" s="15"/>
      <c r="AKR8" s="15"/>
      <c r="AKS8" s="15"/>
      <c r="AKT8" s="15"/>
      <c r="AKU8" s="15"/>
      <c r="AKV8" s="15"/>
      <c r="AKW8" s="15"/>
      <c r="AKX8" s="15"/>
      <c r="AKY8" s="15"/>
      <c r="AKZ8" s="15"/>
      <c r="ALA8" s="15"/>
      <c r="ALB8" s="15"/>
      <c r="ALC8" s="15"/>
      <c r="ALD8" s="15"/>
      <c r="ALE8" s="15"/>
      <c r="ALF8" s="15"/>
      <c r="ALG8" s="15"/>
      <c r="ALH8" s="15"/>
      <c r="ALI8" s="15"/>
      <c r="ALJ8" s="15"/>
      <c r="ALK8" s="15"/>
      <c r="ALL8" s="15"/>
      <c r="ALM8" s="15"/>
      <c r="ALN8" s="15"/>
      <c r="ALO8" s="15"/>
      <c r="ALP8" s="15"/>
      <c r="ALQ8" s="15"/>
      <c r="ALR8" s="15"/>
      <c r="ALS8" s="15"/>
      <c r="ALT8" s="15"/>
      <c r="ALU8" s="15"/>
      <c r="ALV8" s="15"/>
      <c r="ALW8" s="15"/>
      <c r="ALX8" s="15"/>
      <c r="ALY8" s="15"/>
      <c r="ALZ8" s="15"/>
      <c r="AMA8" s="15"/>
      <c r="AMB8" s="15"/>
      <c r="AMC8" s="15"/>
      <c r="AMD8" s="15"/>
      <c r="AME8" s="15"/>
      <c r="AMF8" s="15"/>
    </row>
    <row r="9" spans="1:1020" s="10" customFormat="1">
      <c r="A9" s="74"/>
      <c r="B9" s="74"/>
      <c r="C9" s="69"/>
      <c r="D9" s="71"/>
      <c r="E9" s="20" t="s">
        <v>0</v>
      </c>
      <c r="F9" s="21" t="s">
        <v>140</v>
      </c>
      <c r="G9" s="17"/>
      <c r="H9" s="13"/>
      <c r="I9" s="17"/>
      <c r="J9" s="17"/>
      <c r="K9" s="56"/>
      <c r="M9" s="63"/>
      <c r="N9" s="34"/>
    </row>
    <row r="10" spans="1:1020" s="3" customFormat="1">
      <c r="A10" s="4">
        <v>1</v>
      </c>
      <c r="B10" s="55">
        <v>97</v>
      </c>
      <c r="C10" s="54" t="s">
        <v>152</v>
      </c>
      <c r="D10" s="19">
        <v>7.5325000000000006</v>
      </c>
      <c r="E10" s="55" t="s">
        <v>3</v>
      </c>
      <c r="F10" s="55">
        <v>1</v>
      </c>
      <c r="G10" s="4" t="s">
        <v>2</v>
      </c>
      <c r="H10" s="4" t="s">
        <v>2</v>
      </c>
      <c r="I10" s="4" t="s">
        <v>3</v>
      </c>
      <c r="J10" s="4" t="s">
        <v>3</v>
      </c>
      <c r="K10" s="31" t="s">
        <v>3</v>
      </c>
      <c r="L10" s="9"/>
      <c r="M10" s="53">
        <v>7.61</v>
      </c>
      <c r="N10" s="55" t="s">
        <v>2</v>
      </c>
      <c r="O10" s="55" t="s">
        <v>2</v>
      </c>
      <c r="P10" s="55" t="s">
        <v>2</v>
      </c>
      <c r="Q10" s="55" t="s">
        <v>3</v>
      </c>
    </row>
    <row r="11" spans="1:1020" s="3" customFormat="1">
      <c r="A11" s="4">
        <v>2</v>
      </c>
      <c r="B11" s="55">
        <v>50</v>
      </c>
      <c r="C11" s="54" t="s">
        <v>153</v>
      </c>
      <c r="D11" s="19">
        <v>7.26</v>
      </c>
      <c r="E11" s="55">
        <v>2</v>
      </c>
      <c r="F11" s="55">
        <v>1</v>
      </c>
      <c r="G11" s="4" t="s">
        <v>2</v>
      </c>
      <c r="H11" s="4" t="s">
        <v>2</v>
      </c>
      <c r="I11" s="4" t="s">
        <v>3</v>
      </c>
      <c r="J11" s="4" t="s">
        <v>3</v>
      </c>
      <c r="K11" s="31" t="s">
        <v>3</v>
      </c>
      <c r="L11" s="9"/>
      <c r="M11" s="53">
        <v>7.19</v>
      </c>
      <c r="N11" s="55" t="s">
        <v>2</v>
      </c>
      <c r="O11" s="55" t="s">
        <v>3</v>
      </c>
      <c r="P11" s="55" t="s">
        <v>2</v>
      </c>
      <c r="Q11" s="55" t="s">
        <v>2</v>
      </c>
    </row>
    <row r="12" spans="1:1020" s="3" customFormat="1">
      <c r="A12" s="4">
        <v>3</v>
      </c>
      <c r="B12" s="55">
        <v>94</v>
      </c>
      <c r="C12" s="54" t="s">
        <v>154</v>
      </c>
      <c r="D12" s="19">
        <v>6.9525000000000006</v>
      </c>
      <c r="E12" s="55" t="s">
        <v>3</v>
      </c>
      <c r="F12" s="55">
        <v>1</v>
      </c>
      <c r="G12" s="4" t="s">
        <v>2</v>
      </c>
      <c r="H12" s="4" t="s">
        <v>2</v>
      </c>
      <c r="I12" s="4" t="s">
        <v>3</v>
      </c>
      <c r="J12" s="4" t="s">
        <v>3</v>
      </c>
      <c r="K12" s="31" t="s">
        <v>3</v>
      </c>
      <c r="L12" s="9"/>
      <c r="M12" s="53">
        <v>6.94</v>
      </c>
      <c r="N12" s="55" t="s">
        <v>2</v>
      </c>
      <c r="O12" s="55" t="s">
        <v>2</v>
      </c>
      <c r="P12" s="55" t="s">
        <v>2</v>
      </c>
      <c r="Q12" s="55" t="s">
        <v>3</v>
      </c>
    </row>
    <row r="13" spans="1:1020" s="3" customFormat="1">
      <c r="A13" s="4">
        <v>4</v>
      </c>
      <c r="B13" s="55">
        <v>82</v>
      </c>
      <c r="C13" s="54" t="s">
        <v>155</v>
      </c>
      <c r="D13" s="19">
        <v>6.4925000000000006</v>
      </c>
      <c r="E13" s="55" t="s">
        <v>3</v>
      </c>
      <c r="F13" s="55">
        <v>1</v>
      </c>
      <c r="G13" s="4" t="s">
        <v>2</v>
      </c>
      <c r="H13" s="4" t="s">
        <v>2</v>
      </c>
      <c r="I13" s="4" t="s">
        <v>3</v>
      </c>
      <c r="J13" s="4" t="s">
        <v>3</v>
      </c>
      <c r="K13" s="31" t="s">
        <v>3</v>
      </c>
      <c r="L13" s="9"/>
      <c r="M13" s="53">
        <v>6.59</v>
      </c>
      <c r="N13" s="55" t="s">
        <v>2</v>
      </c>
      <c r="O13" s="55" t="s">
        <v>2</v>
      </c>
      <c r="P13" s="55" t="s">
        <v>2</v>
      </c>
      <c r="Q13" s="55" t="s">
        <v>3</v>
      </c>
    </row>
    <row r="14" spans="1:1020" s="3" customFormat="1">
      <c r="A14" s="4">
        <v>5</v>
      </c>
      <c r="B14" s="55">
        <v>132</v>
      </c>
      <c r="C14" s="54" t="s">
        <v>156</v>
      </c>
      <c r="D14" s="19">
        <v>6.4325000000000001</v>
      </c>
      <c r="E14" s="55" t="s">
        <v>3</v>
      </c>
      <c r="F14" s="55">
        <v>1</v>
      </c>
      <c r="G14" s="4" t="s">
        <v>2</v>
      </c>
      <c r="H14" s="4" t="s">
        <v>2</v>
      </c>
      <c r="I14" s="4" t="s">
        <v>2</v>
      </c>
      <c r="J14" s="4" t="s">
        <v>2</v>
      </c>
      <c r="K14" s="31" t="s">
        <v>3</v>
      </c>
      <c r="L14" s="9"/>
      <c r="M14" s="53">
        <v>6.5</v>
      </c>
      <c r="N14" s="55" t="s">
        <v>2</v>
      </c>
      <c r="O14" s="55" t="s">
        <v>2</v>
      </c>
      <c r="P14" s="55" t="s">
        <v>2</v>
      </c>
      <c r="Q14" s="55" t="s">
        <v>3</v>
      </c>
    </row>
    <row r="15" spans="1:1020" s="37" customFormat="1">
      <c r="A15" s="4">
        <v>6</v>
      </c>
      <c r="B15" s="55">
        <v>30</v>
      </c>
      <c r="C15" s="54" t="s">
        <v>157</v>
      </c>
      <c r="D15" s="19">
        <v>6.3979999999999997</v>
      </c>
      <c r="E15" s="55">
        <v>2</v>
      </c>
      <c r="F15" s="55">
        <v>1</v>
      </c>
      <c r="G15" s="36" t="s">
        <v>2</v>
      </c>
      <c r="H15" s="36" t="s">
        <v>2</v>
      </c>
      <c r="I15" s="36" t="s">
        <v>2</v>
      </c>
      <c r="J15" s="36" t="s">
        <v>2</v>
      </c>
      <c r="K15" s="38" t="s">
        <v>3</v>
      </c>
      <c r="L15" s="9"/>
      <c r="M15" s="53">
        <v>6.49</v>
      </c>
      <c r="N15" s="55" t="s">
        <v>2</v>
      </c>
      <c r="O15" s="55" t="s">
        <v>2</v>
      </c>
      <c r="P15" s="55" t="s">
        <v>3</v>
      </c>
      <c r="Q15" s="55" t="s">
        <v>3</v>
      </c>
    </row>
    <row r="16" spans="1:1020" s="3" customFormat="1">
      <c r="A16" s="4">
        <v>7</v>
      </c>
      <c r="B16" s="2">
        <v>96</v>
      </c>
      <c r="C16" s="1" t="s">
        <v>158</v>
      </c>
      <c r="D16" s="19">
        <f>(9.38+8.77+8.9+8.96)/4</f>
        <v>9.0024999999999995</v>
      </c>
      <c r="E16" s="2" t="s">
        <v>3</v>
      </c>
      <c r="F16" s="2">
        <v>1</v>
      </c>
      <c r="G16" s="4" t="s">
        <v>2</v>
      </c>
      <c r="H16" s="4" t="s">
        <v>2</v>
      </c>
      <c r="I16" s="4" t="s">
        <v>2</v>
      </c>
      <c r="J16" s="4" t="s">
        <v>3</v>
      </c>
      <c r="K16" s="4" t="s">
        <v>3</v>
      </c>
      <c r="M16" s="53">
        <v>6.42</v>
      </c>
      <c r="N16" s="2" t="s">
        <v>2</v>
      </c>
      <c r="O16" s="2" t="s">
        <v>2</v>
      </c>
      <c r="P16" s="2" t="s">
        <v>2</v>
      </c>
      <c r="Q16" s="2" t="s">
        <v>2</v>
      </c>
      <c r="R16" s="2" t="s">
        <v>3</v>
      </c>
    </row>
    <row r="17" spans="1:18" s="3" customFormat="1">
      <c r="A17" s="4">
        <v>8</v>
      </c>
      <c r="B17" s="2">
        <v>54</v>
      </c>
      <c r="C17" s="1" t="s">
        <v>115</v>
      </c>
      <c r="D17" s="19">
        <f>(7.44+7.42+9.07+8.58)/4</f>
        <v>8.1274999999999995</v>
      </c>
      <c r="E17" s="2">
        <v>2</v>
      </c>
      <c r="F17" s="2">
        <v>1</v>
      </c>
      <c r="G17" s="4" t="s">
        <v>2</v>
      </c>
      <c r="H17" s="4" t="s">
        <v>2</v>
      </c>
      <c r="I17" s="4" t="s">
        <v>3</v>
      </c>
      <c r="J17" s="4" t="s">
        <v>3</v>
      </c>
      <c r="K17" s="4" t="s">
        <v>3</v>
      </c>
      <c r="M17" s="53">
        <v>6.25</v>
      </c>
      <c r="N17" s="2" t="s">
        <v>2</v>
      </c>
      <c r="O17" s="2" t="s">
        <v>2</v>
      </c>
      <c r="P17" s="2" t="s">
        <v>2</v>
      </c>
      <c r="Q17" s="2" t="s">
        <v>3</v>
      </c>
      <c r="R17" s="2" t="s">
        <v>3</v>
      </c>
    </row>
    <row r="18" spans="1:18" s="3" customFormat="1">
      <c r="A18" s="4">
        <v>9</v>
      </c>
      <c r="B18" s="2">
        <v>93</v>
      </c>
      <c r="C18" s="1" t="s">
        <v>116</v>
      </c>
      <c r="D18" s="19">
        <f>(8.13+7.71+8.25+8.38)/4</f>
        <v>8.1174999999999997</v>
      </c>
      <c r="E18" s="2" t="s">
        <v>3</v>
      </c>
      <c r="F18" s="2">
        <v>1</v>
      </c>
      <c r="G18" s="4" t="s">
        <v>2</v>
      </c>
      <c r="I18" s="4" t="s">
        <v>3</v>
      </c>
      <c r="J18" s="4" t="s">
        <v>3</v>
      </c>
      <c r="K18" s="4" t="s">
        <v>3</v>
      </c>
      <c r="M18" s="53">
        <v>6.24</v>
      </c>
      <c r="N18" s="2" t="s">
        <v>2</v>
      </c>
      <c r="O18" s="2" t="s">
        <v>2</v>
      </c>
      <c r="P18" s="2" t="s">
        <v>2</v>
      </c>
      <c r="Q18" s="2" t="s">
        <v>2</v>
      </c>
      <c r="R18" s="2" t="s">
        <v>3</v>
      </c>
    </row>
    <row r="19" spans="1:18" s="3" customFormat="1">
      <c r="A19" s="4">
        <v>10</v>
      </c>
      <c r="B19" s="2">
        <v>99</v>
      </c>
      <c r="C19" s="1" t="s">
        <v>117</v>
      </c>
      <c r="D19" s="19">
        <f>(7.32+7.78+8.31+8.84)/4</f>
        <v>8.0625</v>
      </c>
      <c r="E19" s="2">
        <v>2</v>
      </c>
      <c r="F19" s="2">
        <v>1</v>
      </c>
      <c r="G19" s="4" t="s">
        <v>2</v>
      </c>
      <c r="H19" s="4" t="s">
        <v>2</v>
      </c>
      <c r="I19" s="4" t="s">
        <v>3</v>
      </c>
      <c r="J19" s="4" t="s">
        <v>3</v>
      </c>
      <c r="K19" s="4" t="s">
        <v>3</v>
      </c>
      <c r="M19" s="53">
        <v>6.23</v>
      </c>
      <c r="N19" s="2" t="s">
        <v>2</v>
      </c>
      <c r="O19" s="2" t="s">
        <v>2</v>
      </c>
      <c r="P19" s="2" t="s">
        <v>2</v>
      </c>
      <c r="Q19" s="2" t="s">
        <v>2</v>
      </c>
      <c r="R19" s="2" t="s">
        <v>3</v>
      </c>
    </row>
    <row r="20" spans="1:18" s="3" customFormat="1">
      <c r="A20" s="4">
        <v>11</v>
      </c>
      <c r="B20" s="2">
        <v>118</v>
      </c>
      <c r="C20" s="1" t="s">
        <v>118</v>
      </c>
      <c r="D20" s="19">
        <f>(6.6+8.33+8.79+8.31)/4</f>
        <v>8.0075000000000003</v>
      </c>
      <c r="E20" s="2">
        <v>2</v>
      </c>
      <c r="F20" s="2">
        <v>1</v>
      </c>
      <c r="G20" s="4" t="s">
        <v>2</v>
      </c>
      <c r="H20" s="4" t="s">
        <v>2</v>
      </c>
      <c r="I20" s="4" t="s">
        <v>2</v>
      </c>
      <c r="J20" s="4" t="s">
        <v>3</v>
      </c>
      <c r="K20" s="4" t="s">
        <v>3</v>
      </c>
      <c r="M20" s="53">
        <v>6.21</v>
      </c>
      <c r="N20" s="2" t="s">
        <v>2</v>
      </c>
      <c r="O20" s="2" t="s">
        <v>2</v>
      </c>
      <c r="P20" s="2" t="s">
        <v>2</v>
      </c>
      <c r="Q20" s="2" t="s">
        <v>2</v>
      </c>
      <c r="R20" s="2" t="s">
        <v>3</v>
      </c>
    </row>
    <row r="21" spans="1:18" s="3" customFormat="1">
      <c r="A21" s="4">
        <v>12</v>
      </c>
      <c r="B21" s="2">
        <v>101</v>
      </c>
      <c r="C21" s="1" t="s">
        <v>119</v>
      </c>
      <c r="D21" s="19">
        <f>(8.04+7.96)/2</f>
        <v>8</v>
      </c>
      <c r="E21" s="2" t="s">
        <v>3</v>
      </c>
      <c r="F21" s="2">
        <v>1</v>
      </c>
      <c r="G21" s="4" t="s">
        <v>2</v>
      </c>
      <c r="H21" s="4" t="s">
        <v>2</v>
      </c>
      <c r="I21" s="4" t="s">
        <v>2</v>
      </c>
      <c r="J21" s="4" t="s">
        <v>3</v>
      </c>
      <c r="K21" s="4" t="s">
        <v>3</v>
      </c>
      <c r="M21" s="53">
        <v>6.160000000000001</v>
      </c>
      <c r="N21" s="2" t="s">
        <v>2</v>
      </c>
      <c r="O21" s="2" t="s">
        <v>3</v>
      </c>
      <c r="P21" s="2" t="s">
        <v>3</v>
      </c>
      <c r="Q21" s="2" t="s">
        <v>2</v>
      </c>
      <c r="R21" s="2" t="s">
        <v>3</v>
      </c>
    </row>
    <row r="22" spans="1:18" s="3" customFormat="1">
      <c r="A22" s="4">
        <v>13</v>
      </c>
      <c r="B22" s="2">
        <v>21</v>
      </c>
      <c r="C22" s="1" t="s">
        <v>120</v>
      </c>
      <c r="D22" s="19">
        <f>(8.14+7.76)/2</f>
        <v>7.95</v>
      </c>
      <c r="E22" s="2">
        <v>1</v>
      </c>
      <c r="F22" s="2">
        <v>2</v>
      </c>
      <c r="G22" s="4" t="s">
        <v>2</v>
      </c>
      <c r="H22" s="4" t="s">
        <v>2</v>
      </c>
      <c r="I22" s="4" t="s">
        <v>2</v>
      </c>
      <c r="J22" s="4" t="s">
        <v>3</v>
      </c>
      <c r="K22" s="4" t="s">
        <v>3</v>
      </c>
      <c r="M22" s="53">
        <v>6.13</v>
      </c>
      <c r="N22" s="2" t="s">
        <v>2</v>
      </c>
      <c r="O22" s="2" t="s">
        <v>2</v>
      </c>
      <c r="P22" s="2" t="s">
        <v>2</v>
      </c>
      <c r="Q22" s="2" t="s">
        <v>3</v>
      </c>
      <c r="R22" s="2" t="s">
        <v>3</v>
      </c>
    </row>
    <row r="23" spans="1:18" s="3" customFormat="1">
      <c r="A23" s="4">
        <v>14</v>
      </c>
      <c r="B23" s="2">
        <v>105</v>
      </c>
      <c r="C23" s="1" t="s">
        <v>121</v>
      </c>
      <c r="D23" s="19">
        <f>(7.49+8.15+8.18)/3</f>
        <v>7.94</v>
      </c>
      <c r="E23" s="2" t="s">
        <v>3</v>
      </c>
      <c r="F23" s="2">
        <v>1</v>
      </c>
      <c r="G23" s="4" t="s">
        <v>2</v>
      </c>
      <c r="H23" s="4" t="s">
        <v>2</v>
      </c>
      <c r="I23" s="4" t="s">
        <v>2</v>
      </c>
      <c r="J23" s="4" t="s">
        <v>3</v>
      </c>
      <c r="K23" s="4" t="s">
        <v>3</v>
      </c>
      <c r="M23" s="53">
        <v>6.1</v>
      </c>
      <c r="N23" s="2" t="s">
        <v>2</v>
      </c>
      <c r="O23" s="2" t="s">
        <v>2</v>
      </c>
      <c r="P23" s="2" t="s">
        <v>2</v>
      </c>
      <c r="Q23" s="2" t="s">
        <v>2</v>
      </c>
      <c r="R23" s="2" t="s">
        <v>3</v>
      </c>
    </row>
    <row r="24" spans="1:18" s="3" customFormat="1">
      <c r="A24" s="4">
        <v>15</v>
      </c>
      <c r="B24" s="2">
        <v>79</v>
      </c>
      <c r="C24" s="1" t="s">
        <v>122</v>
      </c>
      <c r="D24" s="19">
        <f>(7.7+7.79+7.75+7.96)/4</f>
        <v>7.8000000000000007</v>
      </c>
      <c r="E24" s="2">
        <v>2</v>
      </c>
      <c r="F24" s="2">
        <v>1</v>
      </c>
      <c r="G24" s="4" t="s">
        <v>2</v>
      </c>
      <c r="H24" s="4" t="s">
        <v>2</v>
      </c>
      <c r="I24" s="4" t="s">
        <v>3</v>
      </c>
      <c r="J24" s="4" t="s">
        <v>3</v>
      </c>
      <c r="K24" s="4" t="s">
        <v>3</v>
      </c>
      <c r="M24" s="53">
        <v>6.09</v>
      </c>
      <c r="N24" s="2" t="s">
        <v>2</v>
      </c>
      <c r="O24" s="2" t="s">
        <v>2</v>
      </c>
      <c r="P24" s="2" t="s">
        <v>3</v>
      </c>
      <c r="Q24" s="2" t="s">
        <v>3</v>
      </c>
      <c r="R24" s="2" t="s">
        <v>3</v>
      </c>
    </row>
    <row r="25" spans="1:18" s="3" customFormat="1">
      <c r="A25" s="4">
        <v>16</v>
      </c>
      <c r="B25" s="2">
        <v>33</v>
      </c>
      <c r="C25" s="1" t="s">
        <v>123</v>
      </c>
      <c r="D25" s="19">
        <f>(7.52+7.9+8.01+7.67)/4</f>
        <v>7.7750000000000004</v>
      </c>
      <c r="E25" s="2" t="s">
        <v>3</v>
      </c>
      <c r="F25" s="2">
        <v>1</v>
      </c>
      <c r="G25" s="4" t="s">
        <v>2</v>
      </c>
      <c r="H25" s="4" t="s">
        <v>2</v>
      </c>
      <c r="I25" s="4" t="s">
        <v>2</v>
      </c>
      <c r="J25" s="4" t="s">
        <v>3</v>
      </c>
      <c r="K25" s="4" t="s">
        <v>3</v>
      </c>
      <c r="M25" s="53">
        <v>6.07</v>
      </c>
      <c r="N25" s="2" t="s">
        <v>2</v>
      </c>
      <c r="O25" s="2" t="s">
        <v>2</v>
      </c>
      <c r="P25" s="2" t="s">
        <v>3</v>
      </c>
      <c r="Q25" s="2" t="s">
        <v>2</v>
      </c>
      <c r="R25" s="2" t="s">
        <v>3</v>
      </c>
    </row>
    <row r="26" spans="1:18" s="3" customFormat="1">
      <c r="A26" s="4">
        <v>17</v>
      </c>
      <c r="B26" s="2">
        <v>52</v>
      </c>
      <c r="C26" s="1" t="s">
        <v>124</v>
      </c>
      <c r="D26" s="19">
        <f>+(6.68+(7.28+7.6)/2+8.08+8.48)/4</f>
        <v>7.67</v>
      </c>
      <c r="E26" s="2">
        <v>2</v>
      </c>
      <c r="F26" s="2">
        <v>1</v>
      </c>
      <c r="G26" s="4" t="s">
        <v>2</v>
      </c>
      <c r="H26" s="4" t="s">
        <v>2</v>
      </c>
      <c r="I26" s="4" t="s">
        <v>2</v>
      </c>
      <c r="J26" s="4" t="s">
        <v>3</v>
      </c>
      <c r="K26" s="4" t="s">
        <v>3</v>
      </c>
      <c r="M26" s="53">
        <v>6.04</v>
      </c>
      <c r="N26" s="2" t="s">
        <v>2</v>
      </c>
      <c r="O26" s="2" t="s">
        <v>2</v>
      </c>
      <c r="P26" s="2" t="s">
        <v>2</v>
      </c>
      <c r="Q26" s="2" t="s">
        <v>3</v>
      </c>
      <c r="R26" s="2" t="s">
        <v>3</v>
      </c>
    </row>
    <row r="27" spans="1:18" s="3" customFormat="1">
      <c r="A27" s="4">
        <v>18</v>
      </c>
      <c r="B27" s="2">
        <v>53</v>
      </c>
      <c r="C27" s="1" t="s">
        <v>125</v>
      </c>
      <c r="D27" s="19">
        <f>(7.47+7.78+7.5+7.8)/4</f>
        <v>7.6375000000000002</v>
      </c>
      <c r="E27" s="2">
        <v>2</v>
      </c>
      <c r="F27" s="2">
        <v>1</v>
      </c>
      <c r="G27" s="4" t="s">
        <v>2</v>
      </c>
      <c r="H27" s="4" t="s">
        <v>2</v>
      </c>
      <c r="I27" s="4" t="s">
        <v>3</v>
      </c>
      <c r="J27" s="4" t="s">
        <v>3</v>
      </c>
      <c r="K27" s="4" t="s">
        <v>3</v>
      </c>
      <c r="M27" s="53">
        <v>6.03</v>
      </c>
      <c r="N27" s="2" t="s">
        <v>2</v>
      </c>
      <c r="O27" s="2" t="s">
        <v>2</v>
      </c>
      <c r="P27" s="2" t="s">
        <v>2</v>
      </c>
      <c r="Q27" s="2" t="s">
        <v>3</v>
      </c>
      <c r="R27" s="2" t="s">
        <v>3</v>
      </c>
    </row>
    <row r="28" spans="1:18" s="3" customFormat="1">
      <c r="A28" s="4">
        <v>19</v>
      </c>
      <c r="B28" s="2">
        <v>113</v>
      </c>
      <c r="C28" s="1" t="s">
        <v>126</v>
      </c>
      <c r="D28" s="19">
        <f>(7.12+(7.27+7.73)/2+8.18+7.73)/4</f>
        <v>7.6325000000000003</v>
      </c>
      <c r="E28" s="2" t="s">
        <v>3</v>
      </c>
      <c r="F28" s="2">
        <v>1</v>
      </c>
      <c r="G28" s="4" t="s">
        <v>2</v>
      </c>
      <c r="H28" s="4" t="s">
        <v>2</v>
      </c>
      <c r="I28" s="4" t="s">
        <v>2</v>
      </c>
      <c r="J28" s="4" t="s">
        <v>3</v>
      </c>
      <c r="K28" s="4" t="s">
        <v>3</v>
      </c>
      <c r="M28" s="53">
        <v>6.01</v>
      </c>
      <c r="N28" s="2" t="s">
        <v>2</v>
      </c>
      <c r="O28" s="2" t="s">
        <v>2</v>
      </c>
      <c r="P28" s="2" t="s">
        <v>2</v>
      </c>
      <c r="Q28" s="2" t="s">
        <v>2</v>
      </c>
      <c r="R28" s="2" t="s">
        <v>3</v>
      </c>
    </row>
    <row r="29" spans="1:18" s="3" customFormat="1">
      <c r="A29" s="4">
        <v>20</v>
      </c>
      <c r="B29" s="2">
        <v>48</v>
      </c>
      <c r="C29" s="1" t="s">
        <v>127</v>
      </c>
      <c r="D29" s="19">
        <f>(7.22+7.35+8.12+7.8)/4</f>
        <v>7.6224999999999996</v>
      </c>
      <c r="E29" s="2">
        <v>2</v>
      </c>
      <c r="F29" s="2">
        <v>1</v>
      </c>
      <c r="G29" s="4" t="s">
        <v>2</v>
      </c>
      <c r="H29" s="4" t="s">
        <v>2</v>
      </c>
      <c r="I29" s="4" t="s">
        <v>2</v>
      </c>
      <c r="J29" s="4" t="s">
        <v>3</v>
      </c>
      <c r="K29" s="4" t="s">
        <v>3</v>
      </c>
      <c r="M29" s="53">
        <v>5.97</v>
      </c>
      <c r="N29" s="2" t="s">
        <v>2</v>
      </c>
      <c r="O29" s="2" t="s">
        <v>2</v>
      </c>
      <c r="P29" s="2" t="s">
        <v>3</v>
      </c>
      <c r="Q29" s="2" t="s">
        <v>2</v>
      </c>
      <c r="R29" s="2" t="s">
        <v>2</v>
      </c>
    </row>
    <row r="30" spans="1:18" s="3" customFormat="1">
      <c r="A30" s="4">
        <v>21</v>
      </c>
      <c r="B30" s="2">
        <v>137</v>
      </c>
      <c r="C30" s="1" t="s">
        <v>128</v>
      </c>
      <c r="D30" s="19">
        <f>(7.55+7.72+7.35+7.82)/4</f>
        <v>7.6099999999999994</v>
      </c>
      <c r="E30" s="2">
        <v>2</v>
      </c>
      <c r="F30" s="2">
        <v>1</v>
      </c>
      <c r="G30" s="4" t="s">
        <v>2</v>
      </c>
      <c r="H30" s="4" t="s">
        <v>2</v>
      </c>
      <c r="I30" s="4" t="s">
        <v>3</v>
      </c>
      <c r="J30" s="4" t="s">
        <v>3</v>
      </c>
      <c r="K30" s="4" t="s">
        <v>3</v>
      </c>
      <c r="M30" s="53">
        <v>5.9</v>
      </c>
      <c r="N30" s="2" t="s">
        <v>2</v>
      </c>
      <c r="O30" s="2" t="s">
        <v>2</v>
      </c>
      <c r="P30" s="2" t="s">
        <v>2</v>
      </c>
      <c r="Q30" s="2" t="s">
        <v>3</v>
      </c>
      <c r="R30" s="2" t="s">
        <v>3</v>
      </c>
    </row>
    <row r="31" spans="1:18" s="3" customFormat="1">
      <c r="A31" s="4">
        <v>22</v>
      </c>
      <c r="B31" s="2">
        <v>71</v>
      </c>
      <c r="C31" s="1" t="s">
        <v>129</v>
      </c>
      <c r="D31" s="19">
        <f>(7.17+7.86+7.9+7.5)/4</f>
        <v>7.6074999999999999</v>
      </c>
      <c r="E31" s="2">
        <v>1</v>
      </c>
      <c r="F31" s="2">
        <v>2</v>
      </c>
      <c r="G31" s="4" t="s">
        <v>2</v>
      </c>
      <c r="H31" s="4" t="s">
        <v>2</v>
      </c>
      <c r="I31" s="4" t="s">
        <v>3</v>
      </c>
      <c r="J31" s="3" t="s">
        <v>2</v>
      </c>
      <c r="K31" s="4" t="s">
        <v>3</v>
      </c>
      <c r="M31" s="53">
        <v>5.82</v>
      </c>
      <c r="N31" s="2" t="s">
        <v>2</v>
      </c>
      <c r="O31" s="2" t="s">
        <v>2</v>
      </c>
      <c r="P31" s="2" t="s">
        <v>3</v>
      </c>
      <c r="Q31" s="2" t="s">
        <v>2</v>
      </c>
      <c r="R31" s="2" t="s">
        <v>3</v>
      </c>
    </row>
    <row r="32" spans="1:18" s="3" customFormat="1">
      <c r="A32" s="4">
        <v>23</v>
      </c>
      <c r="B32" s="2">
        <v>22</v>
      </c>
      <c r="C32" s="1" t="s">
        <v>130</v>
      </c>
      <c r="D32" s="19">
        <f>(7.1+7.21+8.17+7.72)/4</f>
        <v>7.5499999999999989</v>
      </c>
      <c r="E32" s="2" t="s">
        <v>3</v>
      </c>
      <c r="F32" s="2">
        <v>1</v>
      </c>
      <c r="G32" s="4" t="s">
        <v>2</v>
      </c>
      <c r="I32" s="4" t="s">
        <v>3</v>
      </c>
      <c r="J32" s="4" t="s">
        <v>3</v>
      </c>
      <c r="K32" s="4" t="s">
        <v>3</v>
      </c>
      <c r="M32" s="53">
        <v>5.72</v>
      </c>
      <c r="N32" s="2" t="s">
        <v>2</v>
      </c>
      <c r="O32" s="2" t="s">
        <v>2</v>
      </c>
      <c r="P32" s="2" t="s">
        <v>3</v>
      </c>
      <c r="Q32" s="2" t="s">
        <v>3</v>
      </c>
      <c r="R32" s="2" t="s">
        <v>3</v>
      </c>
    </row>
    <row r="33" spans="1:1020" s="3" customFormat="1">
      <c r="A33" s="4">
        <v>24</v>
      </c>
      <c r="B33" s="2">
        <v>81</v>
      </c>
      <c r="C33" s="1" t="s">
        <v>131</v>
      </c>
      <c r="D33" s="19">
        <f>(7.14+7.75+7.53+7.71)/4</f>
        <v>7.5325000000000006</v>
      </c>
      <c r="E33" s="2">
        <v>2</v>
      </c>
      <c r="F33" s="2">
        <v>1</v>
      </c>
      <c r="G33" s="4" t="s">
        <v>2</v>
      </c>
      <c r="H33" s="4" t="s">
        <v>2</v>
      </c>
      <c r="I33" s="4" t="s">
        <v>3</v>
      </c>
      <c r="J33" s="4" t="s">
        <v>3</v>
      </c>
      <c r="K33" s="4" t="s">
        <v>3</v>
      </c>
      <c r="M33" s="53">
        <v>5.65</v>
      </c>
      <c r="N33" s="2" t="s">
        <v>2</v>
      </c>
      <c r="O33" s="2" t="s">
        <v>2</v>
      </c>
      <c r="P33" s="2" t="s">
        <v>2</v>
      </c>
      <c r="Q33" s="2" t="s">
        <v>3</v>
      </c>
      <c r="R33" s="2" t="s">
        <v>3</v>
      </c>
    </row>
    <row r="34" spans="1:1020" s="3" customFormat="1">
      <c r="A34" s="4">
        <v>25</v>
      </c>
      <c r="B34" s="2">
        <v>104</v>
      </c>
      <c r="C34" s="1" t="s">
        <v>132</v>
      </c>
      <c r="D34" s="19">
        <f>(7.03+7.19+7.53+8.29)/4</f>
        <v>7.51</v>
      </c>
      <c r="E34" s="2" t="s">
        <v>3</v>
      </c>
      <c r="F34" s="2">
        <v>1</v>
      </c>
      <c r="G34" s="4" t="s">
        <v>2</v>
      </c>
      <c r="H34" s="4" t="s">
        <v>2</v>
      </c>
      <c r="I34" s="4" t="s">
        <v>2</v>
      </c>
      <c r="J34" s="4" t="s">
        <v>2</v>
      </c>
      <c r="K34" s="4" t="s">
        <v>3</v>
      </c>
      <c r="M34" s="53">
        <v>5.53</v>
      </c>
      <c r="N34" s="2" t="s">
        <v>2</v>
      </c>
      <c r="O34" s="2" t="s">
        <v>2</v>
      </c>
      <c r="P34" s="2" t="s">
        <v>3</v>
      </c>
      <c r="Q34" s="2" t="s">
        <v>3</v>
      </c>
      <c r="R34" s="2" t="s">
        <v>3</v>
      </c>
    </row>
    <row r="35" spans="1:1020" s="6" customFormat="1">
      <c r="A35" s="42"/>
      <c r="B35" s="42"/>
      <c r="D35" s="43"/>
      <c r="E35" s="7"/>
      <c r="M35" s="52"/>
    </row>
    <row r="36" spans="1:1020" s="45" customFormat="1">
      <c r="A36" s="46"/>
      <c r="B36" s="46" t="s">
        <v>141</v>
      </c>
      <c r="C36" s="24"/>
      <c r="D36" s="26"/>
      <c r="E36" s="27"/>
      <c r="F36" s="24"/>
      <c r="G36" s="24"/>
      <c r="H36" s="24"/>
      <c r="I36" s="24"/>
      <c r="J36" s="24"/>
      <c r="K36" s="24"/>
      <c r="L36" s="24"/>
      <c r="M36" s="51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  <c r="LT36" s="24"/>
      <c r="LU36" s="24"/>
      <c r="LV36" s="24"/>
      <c r="LW36" s="24"/>
      <c r="LX36" s="24"/>
      <c r="LY36" s="24"/>
      <c r="LZ36" s="24"/>
      <c r="MA36" s="24"/>
      <c r="MB36" s="24"/>
      <c r="MC36" s="24"/>
      <c r="MD36" s="24"/>
      <c r="ME36" s="24"/>
      <c r="MF36" s="24"/>
      <c r="MG36" s="24"/>
      <c r="MH36" s="24"/>
      <c r="MI36" s="24"/>
      <c r="MJ36" s="24"/>
      <c r="MK36" s="24"/>
      <c r="ML36" s="24"/>
      <c r="MM36" s="24"/>
      <c r="MN36" s="24"/>
      <c r="MO36" s="24"/>
      <c r="MP36" s="24"/>
      <c r="MQ36" s="24"/>
      <c r="MR36" s="24"/>
      <c r="MS36" s="24"/>
      <c r="MT36" s="24"/>
      <c r="MU36" s="24"/>
      <c r="MV36" s="24"/>
      <c r="MW36" s="24"/>
      <c r="MX36" s="24"/>
      <c r="MY36" s="24"/>
      <c r="MZ36" s="24"/>
      <c r="NA36" s="24"/>
      <c r="NB36" s="24"/>
      <c r="NC36" s="24"/>
      <c r="ND36" s="24"/>
      <c r="NE36" s="24"/>
      <c r="NF36" s="24"/>
      <c r="NG36" s="24"/>
      <c r="NH36" s="24"/>
      <c r="NI36" s="24"/>
      <c r="NJ36" s="24"/>
      <c r="NK36" s="24"/>
      <c r="NL36" s="24"/>
      <c r="NM36" s="24"/>
      <c r="NN36" s="24"/>
      <c r="NO36" s="24"/>
      <c r="NP36" s="24"/>
      <c r="NQ36" s="24"/>
      <c r="NR36" s="24"/>
      <c r="NS36" s="24"/>
      <c r="NT36" s="24"/>
      <c r="NU36" s="24"/>
      <c r="NV36" s="24"/>
      <c r="NW36" s="24"/>
      <c r="NX36" s="24"/>
      <c r="NY36" s="24"/>
      <c r="NZ36" s="24"/>
      <c r="OA36" s="24"/>
      <c r="OB36" s="24"/>
      <c r="OC36" s="24"/>
      <c r="OD36" s="24"/>
      <c r="OE36" s="24"/>
      <c r="OF36" s="24"/>
      <c r="OG36" s="24"/>
      <c r="OH36" s="24"/>
      <c r="OI36" s="24"/>
      <c r="OJ36" s="24"/>
      <c r="OK36" s="24"/>
      <c r="OL36" s="24"/>
      <c r="OM36" s="24"/>
      <c r="ON36" s="24"/>
      <c r="OO36" s="24"/>
      <c r="OP36" s="24"/>
      <c r="OQ36" s="24"/>
      <c r="OR36" s="24"/>
      <c r="OS36" s="24"/>
      <c r="OT36" s="24"/>
      <c r="OU36" s="24"/>
      <c r="OV36" s="24"/>
      <c r="OW36" s="24"/>
      <c r="OX36" s="24"/>
      <c r="OY36" s="24"/>
      <c r="OZ36" s="24"/>
      <c r="PA36" s="24"/>
      <c r="PB36" s="24"/>
      <c r="PC36" s="24"/>
      <c r="PD36" s="24"/>
      <c r="PE36" s="24"/>
      <c r="PF36" s="24"/>
      <c r="PG36" s="24"/>
      <c r="PH36" s="24"/>
      <c r="PI36" s="24"/>
      <c r="PJ36" s="24"/>
      <c r="PK36" s="24"/>
      <c r="PL36" s="24"/>
      <c r="PM36" s="24"/>
      <c r="PN36" s="24"/>
      <c r="PO36" s="24"/>
      <c r="PP36" s="24"/>
      <c r="PQ36" s="24"/>
      <c r="PR36" s="24"/>
      <c r="PS36" s="24"/>
      <c r="PT36" s="24"/>
      <c r="PU36" s="24"/>
      <c r="PV36" s="24"/>
      <c r="PW36" s="24"/>
      <c r="PX36" s="24"/>
      <c r="PY36" s="24"/>
      <c r="PZ36" s="24"/>
      <c r="QA36" s="24"/>
      <c r="QB36" s="24"/>
      <c r="QC36" s="24"/>
      <c r="QD36" s="24"/>
      <c r="QE36" s="24"/>
      <c r="QF36" s="24"/>
      <c r="QG36" s="24"/>
      <c r="QH36" s="24"/>
      <c r="QI36" s="24"/>
      <c r="QJ36" s="24"/>
      <c r="QK36" s="24"/>
      <c r="QL36" s="24"/>
      <c r="QM36" s="24"/>
      <c r="QN36" s="24"/>
      <c r="QO36" s="24"/>
      <c r="QP36" s="24"/>
      <c r="QQ36" s="24"/>
      <c r="QR36" s="24"/>
      <c r="QS36" s="24"/>
      <c r="QT36" s="24"/>
      <c r="QU36" s="24"/>
      <c r="QV36" s="24"/>
      <c r="QW36" s="24"/>
      <c r="QX36" s="24"/>
      <c r="QY36" s="24"/>
      <c r="QZ36" s="24"/>
      <c r="RA36" s="24"/>
      <c r="RB36" s="24"/>
      <c r="RC36" s="24"/>
      <c r="RD36" s="24"/>
      <c r="RE36" s="24"/>
      <c r="RF36" s="24"/>
      <c r="RG36" s="24"/>
      <c r="RH36" s="24"/>
      <c r="RI36" s="24"/>
      <c r="RJ36" s="24"/>
      <c r="RK36" s="24"/>
      <c r="RL36" s="24"/>
      <c r="RM36" s="24"/>
      <c r="RN36" s="24"/>
      <c r="RO36" s="24"/>
      <c r="RP36" s="24"/>
      <c r="RQ36" s="24"/>
      <c r="RR36" s="24"/>
      <c r="RS36" s="24"/>
      <c r="RT36" s="24"/>
      <c r="RU36" s="24"/>
      <c r="RV36" s="24"/>
      <c r="RW36" s="24"/>
      <c r="RX36" s="24"/>
      <c r="RY36" s="24"/>
      <c r="RZ36" s="24"/>
      <c r="SA36" s="24"/>
      <c r="SB36" s="24"/>
      <c r="SC36" s="24"/>
      <c r="SD36" s="24"/>
      <c r="SE36" s="24"/>
      <c r="SF36" s="24"/>
      <c r="SG36" s="24"/>
      <c r="SH36" s="24"/>
      <c r="SI36" s="24"/>
      <c r="SJ36" s="24"/>
      <c r="SK36" s="24"/>
      <c r="SL36" s="24"/>
      <c r="SM36" s="24"/>
      <c r="SN36" s="24"/>
      <c r="SO36" s="24"/>
      <c r="SP36" s="24"/>
      <c r="SQ36" s="24"/>
      <c r="SR36" s="24"/>
      <c r="SS36" s="24"/>
      <c r="ST36" s="24"/>
      <c r="SU36" s="24"/>
      <c r="SV36" s="24"/>
      <c r="SW36" s="24"/>
      <c r="SX36" s="24"/>
      <c r="SY36" s="24"/>
      <c r="SZ36" s="24"/>
      <c r="TA36" s="24"/>
      <c r="TB36" s="24"/>
      <c r="TC36" s="24"/>
      <c r="TD36" s="24"/>
      <c r="TE36" s="24"/>
      <c r="TF36" s="24"/>
      <c r="TG36" s="24"/>
      <c r="TH36" s="24"/>
      <c r="TI36" s="24"/>
      <c r="TJ36" s="24"/>
      <c r="TK36" s="24"/>
      <c r="TL36" s="24"/>
      <c r="TM36" s="24"/>
      <c r="TN36" s="24"/>
      <c r="TO36" s="24"/>
      <c r="TP36" s="24"/>
      <c r="TQ36" s="24"/>
      <c r="TR36" s="24"/>
      <c r="TS36" s="24"/>
      <c r="TT36" s="24"/>
      <c r="TU36" s="24"/>
      <c r="TV36" s="24"/>
      <c r="TW36" s="24"/>
      <c r="TX36" s="24"/>
      <c r="TY36" s="24"/>
      <c r="TZ36" s="24"/>
      <c r="UA36" s="24"/>
      <c r="UB36" s="24"/>
      <c r="UC36" s="24"/>
      <c r="UD36" s="24"/>
      <c r="UE36" s="24"/>
      <c r="UF36" s="24"/>
      <c r="UG36" s="24"/>
      <c r="UH36" s="24"/>
      <c r="UI36" s="24"/>
      <c r="UJ36" s="24"/>
      <c r="UK36" s="24"/>
      <c r="UL36" s="24"/>
      <c r="UM36" s="24"/>
      <c r="UN36" s="24"/>
      <c r="UO36" s="24"/>
      <c r="UP36" s="24"/>
      <c r="UQ36" s="24"/>
      <c r="UR36" s="24"/>
      <c r="US36" s="24"/>
      <c r="UT36" s="24"/>
      <c r="UU36" s="24"/>
      <c r="UV36" s="24"/>
      <c r="UW36" s="24"/>
      <c r="UX36" s="24"/>
      <c r="UY36" s="24"/>
      <c r="UZ36" s="24"/>
      <c r="VA36" s="24"/>
      <c r="VB36" s="24"/>
      <c r="VC36" s="24"/>
      <c r="VD36" s="24"/>
      <c r="VE36" s="24"/>
      <c r="VF36" s="24"/>
      <c r="VG36" s="24"/>
      <c r="VH36" s="24"/>
      <c r="VI36" s="24"/>
      <c r="VJ36" s="24"/>
      <c r="VK36" s="24"/>
      <c r="VL36" s="24"/>
      <c r="VM36" s="24"/>
      <c r="VN36" s="24"/>
      <c r="VO36" s="24"/>
      <c r="VP36" s="24"/>
      <c r="VQ36" s="24"/>
      <c r="VR36" s="24"/>
      <c r="VS36" s="24"/>
      <c r="VT36" s="24"/>
      <c r="VU36" s="24"/>
      <c r="VV36" s="24"/>
      <c r="VW36" s="24"/>
      <c r="VX36" s="24"/>
      <c r="VY36" s="24"/>
      <c r="VZ36" s="24"/>
      <c r="WA36" s="24"/>
      <c r="WB36" s="24"/>
      <c r="WC36" s="24"/>
      <c r="WD36" s="24"/>
      <c r="WE36" s="24"/>
      <c r="WF36" s="24"/>
      <c r="WG36" s="24"/>
      <c r="WH36" s="24"/>
      <c r="WI36" s="24"/>
      <c r="WJ36" s="24"/>
      <c r="WK36" s="24"/>
      <c r="WL36" s="24"/>
      <c r="WM36" s="24"/>
      <c r="WN36" s="24"/>
      <c r="WO36" s="24"/>
      <c r="WP36" s="24"/>
      <c r="WQ36" s="24"/>
      <c r="WR36" s="24"/>
      <c r="WS36" s="24"/>
      <c r="WT36" s="24"/>
      <c r="WU36" s="24"/>
      <c r="WV36" s="24"/>
      <c r="WW36" s="24"/>
      <c r="WX36" s="24"/>
      <c r="WY36" s="24"/>
      <c r="WZ36" s="24"/>
      <c r="XA36" s="24"/>
      <c r="XB36" s="24"/>
      <c r="XC36" s="24"/>
      <c r="XD36" s="24"/>
      <c r="XE36" s="24"/>
      <c r="XF36" s="24"/>
      <c r="XG36" s="24"/>
      <c r="XH36" s="24"/>
      <c r="XI36" s="24"/>
      <c r="XJ36" s="24"/>
      <c r="XK36" s="24"/>
      <c r="XL36" s="24"/>
      <c r="XM36" s="24"/>
      <c r="XN36" s="24"/>
      <c r="XO36" s="24"/>
      <c r="XP36" s="24"/>
      <c r="XQ36" s="24"/>
      <c r="XR36" s="24"/>
      <c r="XS36" s="24"/>
      <c r="XT36" s="24"/>
      <c r="XU36" s="24"/>
      <c r="XV36" s="24"/>
      <c r="XW36" s="24"/>
      <c r="XX36" s="24"/>
      <c r="XY36" s="24"/>
      <c r="XZ36" s="24"/>
      <c r="YA36" s="24"/>
      <c r="YB36" s="24"/>
      <c r="YC36" s="24"/>
      <c r="YD36" s="24"/>
      <c r="YE36" s="24"/>
      <c r="YF36" s="24"/>
      <c r="YG36" s="24"/>
      <c r="YH36" s="24"/>
      <c r="YI36" s="24"/>
      <c r="YJ36" s="24"/>
      <c r="YK36" s="24"/>
      <c r="YL36" s="24"/>
      <c r="YM36" s="24"/>
      <c r="YN36" s="24"/>
      <c r="YO36" s="24"/>
      <c r="YP36" s="24"/>
      <c r="YQ36" s="24"/>
      <c r="YR36" s="24"/>
      <c r="YS36" s="24"/>
      <c r="YT36" s="24"/>
      <c r="YU36" s="24"/>
      <c r="YV36" s="24"/>
      <c r="YW36" s="24"/>
      <c r="YX36" s="24"/>
      <c r="YY36" s="24"/>
      <c r="YZ36" s="24"/>
      <c r="ZA36" s="24"/>
      <c r="ZB36" s="24"/>
      <c r="ZC36" s="24"/>
      <c r="ZD36" s="24"/>
      <c r="ZE36" s="24"/>
      <c r="ZF36" s="24"/>
      <c r="ZG36" s="24"/>
      <c r="ZH36" s="24"/>
      <c r="ZI36" s="24"/>
      <c r="ZJ36" s="24"/>
      <c r="ZK36" s="24"/>
      <c r="ZL36" s="24"/>
      <c r="ZM36" s="24"/>
      <c r="ZN36" s="24"/>
      <c r="ZO36" s="24"/>
      <c r="ZP36" s="24"/>
      <c r="ZQ36" s="24"/>
      <c r="ZR36" s="24"/>
      <c r="ZS36" s="24"/>
      <c r="ZT36" s="24"/>
      <c r="ZU36" s="24"/>
      <c r="ZV36" s="24"/>
      <c r="ZW36" s="24"/>
      <c r="ZX36" s="24"/>
      <c r="ZY36" s="24"/>
      <c r="ZZ36" s="24"/>
      <c r="AAA36" s="24"/>
      <c r="AAB36" s="24"/>
      <c r="AAC36" s="24"/>
      <c r="AAD36" s="24"/>
      <c r="AAE36" s="24"/>
      <c r="AAF36" s="24"/>
      <c r="AAG36" s="24"/>
      <c r="AAH36" s="24"/>
      <c r="AAI36" s="24"/>
      <c r="AAJ36" s="24"/>
      <c r="AAK36" s="24"/>
      <c r="AAL36" s="24"/>
      <c r="AAM36" s="24"/>
      <c r="AAN36" s="24"/>
      <c r="AAO36" s="24"/>
      <c r="AAP36" s="24"/>
      <c r="AAQ36" s="24"/>
      <c r="AAR36" s="24"/>
      <c r="AAS36" s="24"/>
      <c r="AAT36" s="24"/>
      <c r="AAU36" s="24"/>
      <c r="AAV36" s="24"/>
      <c r="AAW36" s="24"/>
      <c r="AAX36" s="24"/>
      <c r="AAY36" s="24"/>
      <c r="AAZ36" s="24"/>
      <c r="ABA36" s="24"/>
      <c r="ABB36" s="24"/>
      <c r="ABC36" s="24"/>
      <c r="ABD36" s="24"/>
      <c r="ABE36" s="24"/>
      <c r="ABF36" s="24"/>
      <c r="ABG36" s="24"/>
      <c r="ABH36" s="24"/>
      <c r="ABI36" s="24"/>
      <c r="ABJ36" s="24"/>
      <c r="ABK36" s="24"/>
      <c r="ABL36" s="24"/>
      <c r="ABM36" s="24"/>
      <c r="ABN36" s="24"/>
      <c r="ABO36" s="24"/>
      <c r="ABP36" s="24"/>
      <c r="ABQ36" s="24"/>
      <c r="ABR36" s="24"/>
      <c r="ABS36" s="24"/>
      <c r="ABT36" s="24"/>
      <c r="ABU36" s="24"/>
      <c r="ABV36" s="24"/>
      <c r="ABW36" s="24"/>
      <c r="ABX36" s="24"/>
      <c r="ABY36" s="24"/>
      <c r="ABZ36" s="24"/>
      <c r="ACA36" s="24"/>
      <c r="ACB36" s="24"/>
      <c r="ACC36" s="24"/>
      <c r="ACD36" s="24"/>
      <c r="ACE36" s="24"/>
      <c r="ACF36" s="24"/>
      <c r="ACG36" s="24"/>
      <c r="ACH36" s="24"/>
      <c r="ACI36" s="24"/>
      <c r="ACJ36" s="24"/>
      <c r="ACK36" s="24"/>
      <c r="ACL36" s="24"/>
      <c r="ACM36" s="24"/>
      <c r="ACN36" s="24"/>
      <c r="ACO36" s="24"/>
      <c r="ACP36" s="24"/>
      <c r="ACQ36" s="24"/>
      <c r="ACR36" s="24"/>
      <c r="ACS36" s="24"/>
      <c r="ACT36" s="24"/>
      <c r="ACU36" s="24"/>
      <c r="ACV36" s="24"/>
      <c r="ACW36" s="24"/>
      <c r="ACX36" s="24"/>
      <c r="ACY36" s="24"/>
      <c r="ACZ36" s="24"/>
      <c r="ADA36" s="24"/>
      <c r="ADB36" s="24"/>
      <c r="ADC36" s="24"/>
      <c r="ADD36" s="24"/>
      <c r="ADE36" s="24"/>
      <c r="ADF36" s="24"/>
      <c r="ADG36" s="24"/>
      <c r="ADH36" s="24"/>
      <c r="ADI36" s="24"/>
      <c r="ADJ36" s="24"/>
      <c r="ADK36" s="24"/>
      <c r="ADL36" s="24"/>
      <c r="ADM36" s="24"/>
      <c r="ADN36" s="24"/>
      <c r="ADO36" s="24"/>
      <c r="ADP36" s="24"/>
      <c r="ADQ36" s="24"/>
      <c r="ADR36" s="24"/>
      <c r="ADS36" s="24"/>
      <c r="ADT36" s="24"/>
      <c r="ADU36" s="24"/>
      <c r="ADV36" s="24"/>
      <c r="ADW36" s="24"/>
      <c r="ADX36" s="24"/>
      <c r="ADY36" s="24"/>
      <c r="ADZ36" s="24"/>
      <c r="AEA36" s="24"/>
      <c r="AEB36" s="24"/>
      <c r="AEC36" s="24"/>
      <c r="AED36" s="24"/>
      <c r="AEE36" s="24"/>
      <c r="AEF36" s="24"/>
      <c r="AEG36" s="24"/>
      <c r="AEH36" s="24"/>
      <c r="AEI36" s="24"/>
      <c r="AEJ36" s="24"/>
      <c r="AEK36" s="24"/>
      <c r="AEL36" s="24"/>
      <c r="AEM36" s="24"/>
      <c r="AEN36" s="24"/>
      <c r="AEO36" s="24"/>
      <c r="AEP36" s="24"/>
      <c r="AEQ36" s="24"/>
      <c r="AER36" s="24"/>
      <c r="AES36" s="24"/>
      <c r="AET36" s="24"/>
      <c r="AEU36" s="24"/>
      <c r="AEV36" s="24"/>
      <c r="AEW36" s="24"/>
      <c r="AEX36" s="24"/>
      <c r="AEY36" s="24"/>
      <c r="AEZ36" s="24"/>
      <c r="AFA36" s="24"/>
      <c r="AFB36" s="24"/>
      <c r="AFC36" s="24"/>
      <c r="AFD36" s="24"/>
      <c r="AFE36" s="24"/>
      <c r="AFF36" s="24"/>
      <c r="AFG36" s="24"/>
      <c r="AFH36" s="24"/>
      <c r="AFI36" s="24"/>
      <c r="AFJ36" s="24"/>
      <c r="AFK36" s="24"/>
      <c r="AFL36" s="24"/>
      <c r="AFM36" s="24"/>
      <c r="AFN36" s="24"/>
      <c r="AFO36" s="24"/>
      <c r="AFP36" s="24"/>
      <c r="AFQ36" s="24"/>
      <c r="AFR36" s="24"/>
      <c r="AFS36" s="24"/>
      <c r="AFT36" s="24"/>
      <c r="AFU36" s="24"/>
      <c r="AFV36" s="24"/>
      <c r="AFW36" s="24"/>
      <c r="AFX36" s="24"/>
      <c r="AFY36" s="24"/>
      <c r="AFZ36" s="24"/>
      <c r="AGA36" s="24"/>
      <c r="AGB36" s="24"/>
      <c r="AGC36" s="24"/>
      <c r="AGD36" s="24"/>
      <c r="AGE36" s="24"/>
      <c r="AGF36" s="24"/>
      <c r="AGG36" s="24"/>
      <c r="AGH36" s="24"/>
      <c r="AGI36" s="24"/>
      <c r="AGJ36" s="24"/>
      <c r="AGK36" s="24"/>
      <c r="AGL36" s="24"/>
      <c r="AGM36" s="24"/>
      <c r="AGN36" s="24"/>
      <c r="AGO36" s="24"/>
      <c r="AGP36" s="24"/>
      <c r="AGQ36" s="24"/>
      <c r="AGR36" s="24"/>
      <c r="AGS36" s="24"/>
      <c r="AGT36" s="24"/>
      <c r="AGU36" s="24"/>
      <c r="AGV36" s="24"/>
      <c r="AGW36" s="24"/>
      <c r="AGX36" s="24"/>
      <c r="AGY36" s="24"/>
      <c r="AGZ36" s="24"/>
      <c r="AHA36" s="24"/>
      <c r="AHB36" s="24"/>
      <c r="AHC36" s="24"/>
      <c r="AHD36" s="24"/>
      <c r="AHE36" s="24"/>
      <c r="AHF36" s="24"/>
      <c r="AHG36" s="24"/>
      <c r="AHH36" s="24"/>
      <c r="AHI36" s="24"/>
      <c r="AHJ36" s="24"/>
      <c r="AHK36" s="24"/>
      <c r="AHL36" s="24"/>
      <c r="AHM36" s="24"/>
      <c r="AHN36" s="24"/>
      <c r="AHO36" s="24"/>
      <c r="AHP36" s="24"/>
      <c r="AHQ36" s="24"/>
      <c r="AHR36" s="24"/>
      <c r="AHS36" s="24"/>
      <c r="AHT36" s="24"/>
      <c r="AHU36" s="24"/>
      <c r="AHV36" s="24"/>
      <c r="AHW36" s="24"/>
      <c r="AHX36" s="24"/>
      <c r="AHY36" s="24"/>
      <c r="AHZ36" s="24"/>
      <c r="AIA36" s="24"/>
      <c r="AIB36" s="24"/>
      <c r="AIC36" s="24"/>
      <c r="AID36" s="24"/>
      <c r="AIE36" s="24"/>
      <c r="AIF36" s="24"/>
      <c r="AIG36" s="24"/>
      <c r="AIH36" s="24"/>
      <c r="AII36" s="24"/>
      <c r="AIJ36" s="24"/>
      <c r="AIK36" s="24"/>
      <c r="AIL36" s="24"/>
      <c r="AIM36" s="24"/>
      <c r="AIN36" s="24"/>
      <c r="AIO36" s="24"/>
      <c r="AIP36" s="24"/>
      <c r="AIQ36" s="24"/>
      <c r="AIR36" s="24"/>
      <c r="AIS36" s="24"/>
      <c r="AIT36" s="24"/>
      <c r="AIU36" s="24"/>
      <c r="AIV36" s="24"/>
      <c r="AIW36" s="24"/>
      <c r="AIX36" s="24"/>
      <c r="AIY36" s="24"/>
      <c r="AIZ36" s="24"/>
      <c r="AJA36" s="24"/>
      <c r="AJB36" s="24"/>
      <c r="AJC36" s="24"/>
      <c r="AJD36" s="24"/>
      <c r="AJE36" s="24"/>
      <c r="AJF36" s="24"/>
      <c r="AJG36" s="24"/>
      <c r="AJH36" s="24"/>
      <c r="AJI36" s="24"/>
      <c r="AJJ36" s="24"/>
      <c r="AJK36" s="24"/>
      <c r="AJL36" s="24"/>
      <c r="AJM36" s="24"/>
      <c r="AJN36" s="24"/>
      <c r="AJO36" s="24"/>
      <c r="AJP36" s="24"/>
      <c r="AJQ36" s="24"/>
      <c r="AJR36" s="24"/>
      <c r="AJS36" s="24"/>
      <c r="AJT36" s="24"/>
      <c r="AJU36" s="24"/>
      <c r="AJV36" s="24"/>
      <c r="AJW36" s="24"/>
      <c r="AJX36" s="24"/>
      <c r="AJY36" s="24"/>
      <c r="AJZ36" s="24"/>
      <c r="AKA36" s="24"/>
      <c r="AKB36" s="24"/>
      <c r="AKC36" s="24"/>
      <c r="AKD36" s="24"/>
      <c r="AKE36" s="24"/>
      <c r="AKF36" s="24"/>
      <c r="AKG36" s="24"/>
      <c r="AKH36" s="24"/>
      <c r="AKI36" s="24"/>
      <c r="AKJ36" s="24"/>
      <c r="AKK36" s="24"/>
      <c r="AKL36" s="24"/>
      <c r="AKM36" s="24"/>
      <c r="AKN36" s="24"/>
      <c r="AKO36" s="24"/>
      <c r="AKP36" s="24"/>
      <c r="AKQ36" s="24"/>
      <c r="AKR36" s="24"/>
      <c r="AKS36" s="24"/>
      <c r="AKT36" s="24"/>
      <c r="AKU36" s="24"/>
      <c r="AKV36" s="24"/>
      <c r="AKW36" s="24"/>
      <c r="AKX36" s="24"/>
      <c r="AKY36" s="24"/>
      <c r="AKZ36" s="24"/>
      <c r="ALA36" s="24"/>
      <c r="ALB36" s="24"/>
      <c r="ALC36" s="24"/>
      <c r="ALD36" s="24"/>
      <c r="ALE36" s="24"/>
      <c r="ALF36" s="24"/>
      <c r="ALG36" s="24"/>
      <c r="ALH36" s="24"/>
      <c r="ALI36" s="24"/>
      <c r="ALJ36" s="24"/>
      <c r="ALK36" s="24"/>
      <c r="ALL36" s="24"/>
      <c r="ALM36" s="24"/>
      <c r="ALN36" s="24"/>
      <c r="ALO36" s="24"/>
      <c r="ALP36" s="24"/>
      <c r="ALQ36" s="24"/>
      <c r="ALR36" s="24"/>
      <c r="ALS36" s="24"/>
      <c r="ALT36" s="24"/>
      <c r="ALU36" s="24"/>
      <c r="ALV36" s="24"/>
      <c r="ALW36" s="24"/>
      <c r="ALX36" s="24"/>
      <c r="ALY36" s="24"/>
      <c r="ALZ36" s="24"/>
      <c r="AMA36" s="24"/>
      <c r="AMB36" s="24"/>
      <c r="AMC36" s="24"/>
      <c r="AMD36" s="24"/>
      <c r="AME36" s="24"/>
      <c r="AMF36" s="24"/>
    </row>
    <row r="37" spans="1:1020" s="45" customFormat="1">
      <c r="A37" s="44"/>
      <c r="B37" s="46" t="s">
        <v>142</v>
      </c>
      <c r="C37" s="24"/>
      <c r="D37" s="26"/>
      <c r="E37" s="27"/>
      <c r="F37" s="24"/>
      <c r="G37" s="24"/>
      <c r="H37" s="24"/>
      <c r="I37" s="24"/>
      <c r="J37" s="24"/>
      <c r="K37" s="24"/>
      <c r="L37" s="24"/>
      <c r="M37" s="51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  <c r="LT37" s="24"/>
      <c r="LU37" s="24"/>
      <c r="LV37" s="24"/>
      <c r="LW37" s="24"/>
      <c r="LX37" s="24"/>
      <c r="LY37" s="24"/>
      <c r="LZ37" s="24"/>
      <c r="MA37" s="24"/>
      <c r="MB37" s="24"/>
      <c r="MC37" s="24"/>
      <c r="MD37" s="24"/>
      <c r="ME37" s="24"/>
      <c r="MF37" s="24"/>
      <c r="MG37" s="24"/>
      <c r="MH37" s="24"/>
      <c r="MI37" s="24"/>
      <c r="MJ37" s="24"/>
      <c r="MK37" s="24"/>
      <c r="ML37" s="24"/>
      <c r="MM37" s="24"/>
      <c r="MN37" s="24"/>
      <c r="MO37" s="24"/>
      <c r="MP37" s="24"/>
      <c r="MQ37" s="24"/>
      <c r="MR37" s="24"/>
      <c r="MS37" s="24"/>
      <c r="MT37" s="24"/>
      <c r="MU37" s="24"/>
      <c r="MV37" s="24"/>
      <c r="MW37" s="24"/>
      <c r="MX37" s="24"/>
      <c r="MY37" s="24"/>
      <c r="MZ37" s="24"/>
      <c r="NA37" s="24"/>
      <c r="NB37" s="24"/>
      <c r="NC37" s="24"/>
      <c r="ND37" s="24"/>
      <c r="NE37" s="24"/>
      <c r="NF37" s="24"/>
      <c r="NG37" s="24"/>
      <c r="NH37" s="24"/>
      <c r="NI37" s="24"/>
      <c r="NJ37" s="24"/>
      <c r="NK37" s="24"/>
      <c r="NL37" s="24"/>
      <c r="NM37" s="24"/>
      <c r="NN37" s="24"/>
      <c r="NO37" s="24"/>
      <c r="NP37" s="24"/>
      <c r="NQ37" s="24"/>
      <c r="NR37" s="24"/>
      <c r="NS37" s="24"/>
      <c r="NT37" s="24"/>
      <c r="NU37" s="24"/>
      <c r="NV37" s="24"/>
      <c r="NW37" s="24"/>
      <c r="NX37" s="24"/>
      <c r="NY37" s="24"/>
      <c r="NZ37" s="24"/>
      <c r="OA37" s="24"/>
      <c r="OB37" s="24"/>
      <c r="OC37" s="24"/>
      <c r="OD37" s="24"/>
      <c r="OE37" s="24"/>
      <c r="OF37" s="24"/>
      <c r="OG37" s="24"/>
      <c r="OH37" s="24"/>
      <c r="OI37" s="24"/>
      <c r="OJ37" s="24"/>
      <c r="OK37" s="24"/>
      <c r="OL37" s="24"/>
      <c r="OM37" s="24"/>
      <c r="ON37" s="24"/>
      <c r="OO37" s="24"/>
      <c r="OP37" s="24"/>
      <c r="OQ37" s="24"/>
      <c r="OR37" s="24"/>
      <c r="OS37" s="24"/>
      <c r="OT37" s="24"/>
      <c r="OU37" s="24"/>
      <c r="OV37" s="24"/>
      <c r="OW37" s="24"/>
      <c r="OX37" s="24"/>
      <c r="OY37" s="24"/>
      <c r="OZ37" s="24"/>
      <c r="PA37" s="24"/>
      <c r="PB37" s="24"/>
      <c r="PC37" s="24"/>
      <c r="PD37" s="24"/>
      <c r="PE37" s="24"/>
      <c r="PF37" s="24"/>
      <c r="PG37" s="24"/>
      <c r="PH37" s="24"/>
      <c r="PI37" s="24"/>
      <c r="PJ37" s="24"/>
      <c r="PK37" s="24"/>
      <c r="PL37" s="24"/>
      <c r="PM37" s="24"/>
      <c r="PN37" s="24"/>
      <c r="PO37" s="24"/>
      <c r="PP37" s="24"/>
      <c r="PQ37" s="24"/>
      <c r="PR37" s="24"/>
      <c r="PS37" s="24"/>
      <c r="PT37" s="24"/>
      <c r="PU37" s="24"/>
      <c r="PV37" s="24"/>
      <c r="PW37" s="24"/>
      <c r="PX37" s="24"/>
      <c r="PY37" s="24"/>
      <c r="PZ37" s="24"/>
      <c r="QA37" s="24"/>
      <c r="QB37" s="24"/>
      <c r="QC37" s="24"/>
      <c r="QD37" s="24"/>
      <c r="QE37" s="24"/>
      <c r="QF37" s="24"/>
      <c r="QG37" s="24"/>
      <c r="QH37" s="24"/>
      <c r="QI37" s="24"/>
      <c r="QJ37" s="24"/>
      <c r="QK37" s="24"/>
      <c r="QL37" s="24"/>
      <c r="QM37" s="24"/>
      <c r="QN37" s="24"/>
      <c r="QO37" s="24"/>
      <c r="QP37" s="24"/>
      <c r="QQ37" s="24"/>
      <c r="QR37" s="24"/>
      <c r="QS37" s="24"/>
      <c r="QT37" s="24"/>
      <c r="QU37" s="24"/>
      <c r="QV37" s="24"/>
      <c r="QW37" s="24"/>
      <c r="QX37" s="24"/>
      <c r="QY37" s="24"/>
      <c r="QZ37" s="24"/>
      <c r="RA37" s="24"/>
      <c r="RB37" s="24"/>
      <c r="RC37" s="24"/>
      <c r="RD37" s="24"/>
      <c r="RE37" s="24"/>
      <c r="RF37" s="24"/>
      <c r="RG37" s="24"/>
      <c r="RH37" s="24"/>
      <c r="RI37" s="24"/>
      <c r="RJ37" s="24"/>
      <c r="RK37" s="24"/>
      <c r="RL37" s="24"/>
      <c r="RM37" s="24"/>
      <c r="RN37" s="24"/>
      <c r="RO37" s="24"/>
      <c r="RP37" s="24"/>
      <c r="RQ37" s="24"/>
      <c r="RR37" s="24"/>
      <c r="RS37" s="24"/>
      <c r="RT37" s="24"/>
      <c r="RU37" s="24"/>
      <c r="RV37" s="24"/>
      <c r="RW37" s="24"/>
      <c r="RX37" s="24"/>
      <c r="RY37" s="24"/>
      <c r="RZ37" s="24"/>
      <c r="SA37" s="24"/>
      <c r="SB37" s="24"/>
      <c r="SC37" s="24"/>
      <c r="SD37" s="24"/>
      <c r="SE37" s="24"/>
      <c r="SF37" s="24"/>
      <c r="SG37" s="24"/>
      <c r="SH37" s="24"/>
      <c r="SI37" s="24"/>
      <c r="SJ37" s="24"/>
      <c r="SK37" s="24"/>
      <c r="SL37" s="24"/>
      <c r="SM37" s="24"/>
      <c r="SN37" s="24"/>
      <c r="SO37" s="24"/>
      <c r="SP37" s="24"/>
      <c r="SQ37" s="24"/>
      <c r="SR37" s="24"/>
      <c r="SS37" s="24"/>
      <c r="ST37" s="24"/>
      <c r="SU37" s="24"/>
      <c r="SV37" s="24"/>
      <c r="SW37" s="24"/>
      <c r="SX37" s="24"/>
      <c r="SY37" s="24"/>
      <c r="SZ37" s="24"/>
      <c r="TA37" s="24"/>
      <c r="TB37" s="24"/>
      <c r="TC37" s="24"/>
      <c r="TD37" s="24"/>
      <c r="TE37" s="24"/>
      <c r="TF37" s="24"/>
      <c r="TG37" s="24"/>
      <c r="TH37" s="24"/>
      <c r="TI37" s="24"/>
      <c r="TJ37" s="24"/>
      <c r="TK37" s="24"/>
      <c r="TL37" s="24"/>
      <c r="TM37" s="24"/>
      <c r="TN37" s="24"/>
      <c r="TO37" s="24"/>
      <c r="TP37" s="24"/>
      <c r="TQ37" s="24"/>
      <c r="TR37" s="24"/>
      <c r="TS37" s="24"/>
      <c r="TT37" s="24"/>
      <c r="TU37" s="24"/>
      <c r="TV37" s="24"/>
      <c r="TW37" s="24"/>
      <c r="TX37" s="24"/>
      <c r="TY37" s="24"/>
      <c r="TZ37" s="24"/>
      <c r="UA37" s="24"/>
      <c r="UB37" s="24"/>
      <c r="UC37" s="24"/>
      <c r="UD37" s="24"/>
      <c r="UE37" s="24"/>
      <c r="UF37" s="24"/>
      <c r="UG37" s="24"/>
      <c r="UH37" s="24"/>
      <c r="UI37" s="24"/>
      <c r="UJ37" s="24"/>
      <c r="UK37" s="24"/>
      <c r="UL37" s="24"/>
      <c r="UM37" s="24"/>
      <c r="UN37" s="24"/>
      <c r="UO37" s="24"/>
      <c r="UP37" s="24"/>
      <c r="UQ37" s="24"/>
      <c r="UR37" s="24"/>
      <c r="US37" s="24"/>
      <c r="UT37" s="24"/>
      <c r="UU37" s="24"/>
      <c r="UV37" s="24"/>
      <c r="UW37" s="24"/>
      <c r="UX37" s="24"/>
      <c r="UY37" s="24"/>
      <c r="UZ37" s="24"/>
      <c r="VA37" s="24"/>
      <c r="VB37" s="24"/>
      <c r="VC37" s="24"/>
      <c r="VD37" s="24"/>
      <c r="VE37" s="24"/>
      <c r="VF37" s="24"/>
      <c r="VG37" s="24"/>
      <c r="VH37" s="24"/>
      <c r="VI37" s="24"/>
      <c r="VJ37" s="24"/>
      <c r="VK37" s="24"/>
      <c r="VL37" s="24"/>
      <c r="VM37" s="24"/>
      <c r="VN37" s="24"/>
      <c r="VO37" s="24"/>
      <c r="VP37" s="24"/>
      <c r="VQ37" s="24"/>
      <c r="VR37" s="24"/>
      <c r="VS37" s="24"/>
      <c r="VT37" s="24"/>
      <c r="VU37" s="24"/>
      <c r="VV37" s="24"/>
      <c r="VW37" s="24"/>
      <c r="VX37" s="24"/>
      <c r="VY37" s="24"/>
      <c r="VZ37" s="24"/>
      <c r="WA37" s="24"/>
      <c r="WB37" s="24"/>
      <c r="WC37" s="24"/>
      <c r="WD37" s="24"/>
      <c r="WE37" s="24"/>
      <c r="WF37" s="24"/>
      <c r="WG37" s="24"/>
      <c r="WH37" s="24"/>
      <c r="WI37" s="24"/>
      <c r="WJ37" s="24"/>
      <c r="WK37" s="24"/>
      <c r="WL37" s="24"/>
      <c r="WM37" s="24"/>
      <c r="WN37" s="24"/>
      <c r="WO37" s="24"/>
      <c r="WP37" s="24"/>
      <c r="WQ37" s="24"/>
      <c r="WR37" s="24"/>
      <c r="WS37" s="24"/>
      <c r="WT37" s="24"/>
      <c r="WU37" s="24"/>
      <c r="WV37" s="24"/>
      <c r="WW37" s="24"/>
      <c r="WX37" s="24"/>
      <c r="WY37" s="24"/>
      <c r="WZ37" s="24"/>
      <c r="XA37" s="24"/>
      <c r="XB37" s="24"/>
      <c r="XC37" s="24"/>
      <c r="XD37" s="24"/>
      <c r="XE37" s="24"/>
      <c r="XF37" s="24"/>
      <c r="XG37" s="24"/>
      <c r="XH37" s="24"/>
      <c r="XI37" s="24"/>
      <c r="XJ37" s="24"/>
      <c r="XK37" s="24"/>
      <c r="XL37" s="24"/>
      <c r="XM37" s="24"/>
      <c r="XN37" s="24"/>
      <c r="XO37" s="24"/>
      <c r="XP37" s="24"/>
      <c r="XQ37" s="24"/>
      <c r="XR37" s="24"/>
      <c r="XS37" s="24"/>
      <c r="XT37" s="24"/>
      <c r="XU37" s="24"/>
      <c r="XV37" s="24"/>
      <c r="XW37" s="24"/>
      <c r="XX37" s="24"/>
      <c r="XY37" s="24"/>
      <c r="XZ37" s="24"/>
      <c r="YA37" s="24"/>
      <c r="YB37" s="24"/>
      <c r="YC37" s="24"/>
      <c r="YD37" s="24"/>
      <c r="YE37" s="24"/>
      <c r="YF37" s="24"/>
      <c r="YG37" s="24"/>
      <c r="YH37" s="24"/>
      <c r="YI37" s="24"/>
      <c r="YJ37" s="24"/>
      <c r="YK37" s="24"/>
      <c r="YL37" s="24"/>
      <c r="YM37" s="24"/>
      <c r="YN37" s="24"/>
      <c r="YO37" s="24"/>
      <c r="YP37" s="24"/>
      <c r="YQ37" s="24"/>
      <c r="YR37" s="24"/>
      <c r="YS37" s="24"/>
      <c r="YT37" s="24"/>
      <c r="YU37" s="24"/>
      <c r="YV37" s="24"/>
      <c r="YW37" s="24"/>
      <c r="YX37" s="24"/>
      <c r="YY37" s="24"/>
      <c r="YZ37" s="24"/>
      <c r="ZA37" s="24"/>
      <c r="ZB37" s="24"/>
      <c r="ZC37" s="24"/>
      <c r="ZD37" s="24"/>
      <c r="ZE37" s="24"/>
      <c r="ZF37" s="24"/>
      <c r="ZG37" s="24"/>
      <c r="ZH37" s="24"/>
      <c r="ZI37" s="24"/>
      <c r="ZJ37" s="24"/>
      <c r="ZK37" s="24"/>
      <c r="ZL37" s="24"/>
      <c r="ZM37" s="24"/>
      <c r="ZN37" s="24"/>
      <c r="ZO37" s="24"/>
      <c r="ZP37" s="24"/>
      <c r="ZQ37" s="24"/>
      <c r="ZR37" s="24"/>
      <c r="ZS37" s="24"/>
      <c r="ZT37" s="24"/>
      <c r="ZU37" s="24"/>
      <c r="ZV37" s="24"/>
      <c r="ZW37" s="24"/>
      <c r="ZX37" s="24"/>
      <c r="ZY37" s="24"/>
      <c r="ZZ37" s="24"/>
      <c r="AAA37" s="24"/>
      <c r="AAB37" s="24"/>
      <c r="AAC37" s="24"/>
      <c r="AAD37" s="24"/>
      <c r="AAE37" s="24"/>
      <c r="AAF37" s="24"/>
      <c r="AAG37" s="24"/>
      <c r="AAH37" s="24"/>
      <c r="AAI37" s="24"/>
      <c r="AAJ37" s="24"/>
      <c r="AAK37" s="24"/>
      <c r="AAL37" s="24"/>
      <c r="AAM37" s="24"/>
      <c r="AAN37" s="24"/>
      <c r="AAO37" s="24"/>
      <c r="AAP37" s="24"/>
      <c r="AAQ37" s="24"/>
      <c r="AAR37" s="24"/>
      <c r="AAS37" s="24"/>
      <c r="AAT37" s="24"/>
      <c r="AAU37" s="24"/>
      <c r="AAV37" s="24"/>
      <c r="AAW37" s="24"/>
      <c r="AAX37" s="24"/>
      <c r="AAY37" s="24"/>
      <c r="AAZ37" s="24"/>
      <c r="ABA37" s="24"/>
      <c r="ABB37" s="24"/>
      <c r="ABC37" s="24"/>
      <c r="ABD37" s="24"/>
      <c r="ABE37" s="24"/>
      <c r="ABF37" s="24"/>
      <c r="ABG37" s="24"/>
      <c r="ABH37" s="24"/>
      <c r="ABI37" s="24"/>
      <c r="ABJ37" s="24"/>
      <c r="ABK37" s="24"/>
      <c r="ABL37" s="24"/>
      <c r="ABM37" s="24"/>
      <c r="ABN37" s="24"/>
      <c r="ABO37" s="24"/>
      <c r="ABP37" s="24"/>
      <c r="ABQ37" s="24"/>
      <c r="ABR37" s="24"/>
      <c r="ABS37" s="24"/>
      <c r="ABT37" s="24"/>
      <c r="ABU37" s="24"/>
      <c r="ABV37" s="24"/>
      <c r="ABW37" s="24"/>
      <c r="ABX37" s="24"/>
      <c r="ABY37" s="24"/>
      <c r="ABZ37" s="24"/>
      <c r="ACA37" s="24"/>
      <c r="ACB37" s="24"/>
      <c r="ACC37" s="24"/>
      <c r="ACD37" s="24"/>
      <c r="ACE37" s="24"/>
      <c r="ACF37" s="24"/>
      <c r="ACG37" s="24"/>
      <c r="ACH37" s="24"/>
      <c r="ACI37" s="24"/>
      <c r="ACJ37" s="24"/>
      <c r="ACK37" s="24"/>
      <c r="ACL37" s="24"/>
      <c r="ACM37" s="24"/>
      <c r="ACN37" s="24"/>
      <c r="ACO37" s="24"/>
      <c r="ACP37" s="24"/>
      <c r="ACQ37" s="24"/>
      <c r="ACR37" s="24"/>
      <c r="ACS37" s="24"/>
      <c r="ACT37" s="24"/>
      <c r="ACU37" s="24"/>
      <c r="ACV37" s="24"/>
      <c r="ACW37" s="24"/>
      <c r="ACX37" s="24"/>
      <c r="ACY37" s="24"/>
      <c r="ACZ37" s="24"/>
      <c r="ADA37" s="24"/>
      <c r="ADB37" s="24"/>
      <c r="ADC37" s="24"/>
      <c r="ADD37" s="24"/>
      <c r="ADE37" s="24"/>
      <c r="ADF37" s="24"/>
      <c r="ADG37" s="24"/>
      <c r="ADH37" s="24"/>
      <c r="ADI37" s="24"/>
      <c r="ADJ37" s="24"/>
      <c r="ADK37" s="24"/>
      <c r="ADL37" s="24"/>
      <c r="ADM37" s="24"/>
      <c r="ADN37" s="24"/>
      <c r="ADO37" s="24"/>
      <c r="ADP37" s="24"/>
      <c r="ADQ37" s="24"/>
      <c r="ADR37" s="24"/>
      <c r="ADS37" s="24"/>
      <c r="ADT37" s="24"/>
      <c r="ADU37" s="24"/>
      <c r="ADV37" s="24"/>
      <c r="ADW37" s="24"/>
      <c r="ADX37" s="24"/>
      <c r="ADY37" s="24"/>
      <c r="ADZ37" s="24"/>
      <c r="AEA37" s="24"/>
      <c r="AEB37" s="24"/>
      <c r="AEC37" s="24"/>
      <c r="AED37" s="24"/>
      <c r="AEE37" s="24"/>
      <c r="AEF37" s="24"/>
      <c r="AEG37" s="24"/>
      <c r="AEH37" s="24"/>
      <c r="AEI37" s="24"/>
      <c r="AEJ37" s="24"/>
      <c r="AEK37" s="24"/>
      <c r="AEL37" s="24"/>
      <c r="AEM37" s="24"/>
      <c r="AEN37" s="24"/>
      <c r="AEO37" s="24"/>
      <c r="AEP37" s="24"/>
      <c r="AEQ37" s="24"/>
      <c r="AER37" s="24"/>
      <c r="AES37" s="24"/>
      <c r="AET37" s="24"/>
      <c r="AEU37" s="24"/>
      <c r="AEV37" s="24"/>
      <c r="AEW37" s="24"/>
      <c r="AEX37" s="24"/>
      <c r="AEY37" s="24"/>
      <c r="AEZ37" s="24"/>
      <c r="AFA37" s="24"/>
      <c r="AFB37" s="24"/>
      <c r="AFC37" s="24"/>
      <c r="AFD37" s="24"/>
      <c r="AFE37" s="24"/>
      <c r="AFF37" s="24"/>
      <c r="AFG37" s="24"/>
      <c r="AFH37" s="24"/>
      <c r="AFI37" s="24"/>
      <c r="AFJ37" s="24"/>
      <c r="AFK37" s="24"/>
      <c r="AFL37" s="24"/>
      <c r="AFM37" s="24"/>
      <c r="AFN37" s="24"/>
      <c r="AFO37" s="24"/>
      <c r="AFP37" s="24"/>
      <c r="AFQ37" s="24"/>
      <c r="AFR37" s="24"/>
      <c r="AFS37" s="24"/>
      <c r="AFT37" s="24"/>
      <c r="AFU37" s="24"/>
      <c r="AFV37" s="24"/>
      <c r="AFW37" s="24"/>
      <c r="AFX37" s="24"/>
      <c r="AFY37" s="24"/>
      <c r="AFZ37" s="24"/>
      <c r="AGA37" s="24"/>
      <c r="AGB37" s="24"/>
      <c r="AGC37" s="24"/>
      <c r="AGD37" s="24"/>
      <c r="AGE37" s="24"/>
      <c r="AGF37" s="24"/>
      <c r="AGG37" s="24"/>
      <c r="AGH37" s="24"/>
      <c r="AGI37" s="24"/>
      <c r="AGJ37" s="24"/>
      <c r="AGK37" s="24"/>
      <c r="AGL37" s="24"/>
      <c r="AGM37" s="24"/>
      <c r="AGN37" s="24"/>
      <c r="AGO37" s="24"/>
      <c r="AGP37" s="24"/>
      <c r="AGQ37" s="24"/>
      <c r="AGR37" s="24"/>
      <c r="AGS37" s="24"/>
      <c r="AGT37" s="24"/>
      <c r="AGU37" s="24"/>
      <c r="AGV37" s="24"/>
      <c r="AGW37" s="24"/>
      <c r="AGX37" s="24"/>
      <c r="AGY37" s="24"/>
      <c r="AGZ37" s="24"/>
      <c r="AHA37" s="24"/>
      <c r="AHB37" s="24"/>
      <c r="AHC37" s="24"/>
      <c r="AHD37" s="24"/>
      <c r="AHE37" s="24"/>
      <c r="AHF37" s="24"/>
      <c r="AHG37" s="24"/>
      <c r="AHH37" s="24"/>
      <c r="AHI37" s="24"/>
      <c r="AHJ37" s="24"/>
      <c r="AHK37" s="24"/>
      <c r="AHL37" s="24"/>
      <c r="AHM37" s="24"/>
      <c r="AHN37" s="24"/>
      <c r="AHO37" s="24"/>
      <c r="AHP37" s="24"/>
      <c r="AHQ37" s="24"/>
      <c r="AHR37" s="24"/>
      <c r="AHS37" s="24"/>
      <c r="AHT37" s="24"/>
      <c r="AHU37" s="24"/>
      <c r="AHV37" s="24"/>
      <c r="AHW37" s="24"/>
      <c r="AHX37" s="24"/>
      <c r="AHY37" s="24"/>
      <c r="AHZ37" s="24"/>
      <c r="AIA37" s="24"/>
      <c r="AIB37" s="24"/>
      <c r="AIC37" s="24"/>
      <c r="AID37" s="24"/>
      <c r="AIE37" s="24"/>
      <c r="AIF37" s="24"/>
      <c r="AIG37" s="24"/>
      <c r="AIH37" s="24"/>
      <c r="AII37" s="24"/>
      <c r="AIJ37" s="24"/>
      <c r="AIK37" s="24"/>
      <c r="AIL37" s="24"/>
      <c r="AIM37" s="24"/>
      <c r="AIN37" s="24"/>
      <c r="AIO37" s="24"/>
      <c r="AIP37" s="24"/>
      <c r="AIQ37" s="24"/>
      <c r="AIR37" s="24"/>
      <c r="AIS37" s="24"/>
      <c r="AIT37" s="24"/>
      <c r="AIU37" s="24"/>
      <c r="AIV37" s="24"/>
      <c r="AIW37" s="24"/>
      <c r="AIX37" s="24"/>
      <c r="AIY37" s="24"/>
      <c r="AIZ37" s="24"/>
      <c r="AJA37" s="24"/>
      <c r="AJB37" s="24"/>
      <c r="AJC37" s="24"/>
      <c r="AJD37" s="24"/>
      <c r="AJE37" s="24"/>
      <c r="AJF37" s="24"/>
      <c r="AJG37" s="24"/>
      <c r="AJH37" s="24"/>
      <c r="AJI37" s="24"/>
      <c r="AJJ37" s="24"/>
      <c r="AJK37" s="24"/>
      <c r="AJL37" s="24"/>
      <c r="AJM37" s="24"/>
      <c r="AJN37" s="24"/>
      <c r="AJO37" s="24"/>
      <c r="AJP37" s="24"/>
      <c r="AJQ37" s="24"/>
      <c r="AJR37" s="24"/>
      <c r="AJS37" s="24"/>
      <c r="AJT37" s="24"/>
      <c r="AJU37" s="24"/>
      <c r="AJV37" s="24"/>
      <c r="AJW37" s="24"/>
      <c r="AJX37" s="24"/>
      <c r="AJY37" s="24"/>
      <c r="AJZ37" s="24"/>
      <c r="AKA37" s="24"/>
      <c r="AKB37" s="24"/>
      <c r="AKC37" s="24"/>
      <c r="AKD37" s="24"/>
      <c r="AKE37" s="24"/>
      <c r="AKF37" s="24"/>
      <c r="AKG37" s="24"/>
      <c r="AKH37" s="24"/>
      <c r="AKI37" s="24"/>
      <c r="AKJ37" s="24"/>
      <c r="AKK37" s="24"/>
      <c r="AKL37" s="24"/>
      <c r="AKM37" s="24"/>
      <c r="AKN37" s="24"/>
      <c r="AKO37" s="24"/>
      <c r="AKP37" s="24"/>
      <c r="AKQ37" s="24"/>
      <c r="AKR37" s="24"/>
      <c r="AKS37" s="24"/>
      <c r="AKT37" s="24"/>
      <c r="AKU37" s="24"/>
      <c r="AKV37" s="24"/>
      <c r="AKW37" s="24"/>
      <c r="AKX37" s="24"/>
      <c r="AKY37" s="24"/>
      <c r="AKZ37" s="24"/>
      <c r="ALA37" s="24"/>
      <c r="ALB37" s="24"/>
      <c r="ALC37" s="24"/>
      <c r="ALD37" s="24"/>
      <c r="ALE37" s="24"/>
      <c r="ALF37" s="24"/>
      <c r="ALG37" s="24"/>
      <c r="ALH37" s="24"/>
      <c r="ALI37" s="24"/>
      <c r="ALJ37" s="24"/>
      <c r="ALK37" s="24"/>
      <c r="ALL37" s="24"/>
      <c r="ALM37" s="24"/>
      <c r="ALN37" s="24"/>
      <c r="ALO37" s="24"/>
      <c r="ALP37" s="24"/>
      <c r="ALQ37" s="24"/>
      <c r="ALR37" s="24"/>
      <c r="ALS37" s="24"/>
      <c r="ALT37" s="24"/>
      <c r="ALU37" s="24"/>
      <c r="ALV37" s="24"/>
      <c r="ALW37" s="24"/>
      <c r="ALX37" s="24"/>
      <c r="ALY37" s="24"/>
      <c r="ALZ37" s="24"/>
      <c r="AMA37" s="24"/>
      <c r="AMB37" s="24"/>
      <c r="AMC37" s="24"/>
      <c r="AMD37" s="24"/>
      <c r="AME37" s="24"/>
      <c r="AMF37" s="24"/>
    </row>
    <row r="38" spans="1:1020" s="8" customFormat="1">
      <c r="A38" s="42"/>
      <c r="B38" s="42"/>
      <c r="C38" s="6"/>
      <c r="D38" s="43"/>
      <c r="E38" s="7"/>
      <c r="F38" s="6"/>
      <c r="G38" s="6"/>
      <c r="H38" s="6"/>
      <c r="I38" s="6"/>
      <c r="J38" s="6"/>
      <c r="K38" s="6"/>
      <c r="L38" s="6"/>
      <c r="M38" s="52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6"/>
      <c r="JS38" s="6"/>
      <c r="JT38" s="6"/>
      <c r="JU38" s="6"/>
      <c r="JV38" s="6"/>
      <c r="JW38" s="6"/>
      <c r="JX38" s="6"/>
      <c r="JY38" s="6"/>
      <c r="JZ38" s="6"/>
      <c r="KA38" s="6"/>
      <c r="KB38" s="6"/>
      <c r="KC38" s="6"/>
      <c r="KD38" s="6"/>
      <c r="KE38" s="6"/>
      <c r="KF38" s="6"/>
      <c r="KG38" s="6"/>
      <c r="KH38" s="6"/>
      <c r="KI38" s="6"/>
      <c r="KJ38" s="6"/>
      <c r="KK38" s="6"/>
      <c r="KL38" s="6"/>
      <c r="KM38" s="6"/>
      <c r="KN38" s="6"/>
      <c r="KO38" s="6"/>
      <c r="KP38" s="6"/>
      <c r="KQ38" s="6"/>
      <c r="KR38" s="6"/>
      <c r="KS38" s="6"/>
      <c r="KT38" s="6"/>
      <c r="KU38" s="6"/>
      <c r="KV38" s="6"/>
      <c r="KW38" s="6"/>
      <c r="KX38" s="6"/>
      <c r="KY38" s="6"/>
      <c r="KZ38" s="6"/>
      <c r="LA38" s="6"/>
      <c r="LB38" s="6"/>
      <c r="LC38" s="6"/>
      <c r="LD38" s="6"/>
      <c r="LE38" s="6"/>
      <c r="LF38" s="6"/>
      <c r="LG38" s="6"/>
      <c r="LH38" s="6"/>
      <c r="LI38" s="6"/>
      <c r="LJ38" s="6"/>
      <c r="LK38" s="6"/>
      <c r="LL38" s="6"/>
      <c r="LM38" s="6"/>
      <c r="LN38" s="6"/>
      <c r="LO38" s="6"/>
      <c r="LP38" s="6"/>
      <c r="LQ38" s="6"/>
      <c r="LR38" s="6"/>
      <c r="LS38" s="6"/>
      <c r="LT38" s="6"/>
      <c r="LU38" s="6"/>
      <c r="LV38" s="6"/>
      <c r="LW38" s="6"/>
      <c r="LX38" s="6"/>
      <c r="LY38" s="6"/>
      <c r="LZ38" s="6"/>
      <c r="MA38" s="6"/>
      <c r="MB38" s="6"/>
      <c r="MC38" s="6"/>
      <c r="MD38" s="6"/>
      <c r="ME38" s="6"/>
      <c r="MF38" s="6"/>
      <c r="MG38" s="6"/>
      <c r="MH38" s="6"/>
      <c r="MI38" s="6"/>
      <c r="MJ38" s="6"/>
      <c r="MK38" s="6"/>
      <c r="ML38" s="6"/>
      <c r="MM38" s="6"/>
      <c r="MN38" s="6"/>
      <c r="MO38" s="6"/>
      <c r="MP38" s="6"/>
      <c r="MQ38" s="6"/>
      <c r="MR38" s="6"/>
      <c r="MS38" s="6"/>
      <c r="MT38" s="6"/>
      <c r="MU38" s="6"/>
      <c r="MV38" s="6"/>
      <c r="MW38" s="6"/>
      <c r="MX38" s="6"/>
      <c r="MY38" s="6"/>
      <c r="MZ38" s="6"/>
      <c r="NA38" s="6"/>
      <c r="NB38" s="6"/>
      <c r="NC38" s="6"/>
      <c r="ND38" s="6"/>
      <c r="NE38" s="6"/>
      <c r="NF38" s="6"/>
      <c r="NG38" s="6"/>
      <c r="NH38" s="6"/>
      <c r="NI38" s="6"/>
      <c r="NJ38" s="6"/>
      <c r="NK38" s="6"/>
      <c r="NL38" s="6"/>
      <c r="NM38" s="6"/>
      <c r="NN38" s="6"/>
      <c r="NO38" s="6"/>
      <c r="NP38" s="6"/>
      <c r="NQ38" s="6"/>
      <c r="NR38" s="6"/>
      <c r="NS38" s="6"/>
      <c r="NT38" s="6"/>
      <c r="NU38" s="6"/>
      <c r="NV38" s="6"/>
      <c r="NW38" s="6"/>
      <c r="NX38" s="6"/>
      <c r="NY38" s="6"/>
      <c r="NZ38" s="6"/>
      <c r="OA38" s="6"/>
      <c r="OB38" s="6"/>
      <c r="OC38" s="6"/>
      <c r="OD38" s="6"/>
      <c r="OE38" s="6"/>
      <c r="OF38" s="6"/>
      <c r="OG38" s="6"/>
      <c r="OH38" s="6"/>
      <c r="OI38" s="6"/>
      <c r="OJ38" s="6"/>
      <c r="OK38" s="6"/>
      <c r="OL38" s="6"/>
      <c r="OM38" s="6"/>
      <c r="ON38" s="6"/>
      <c r="OO38" s="6"/>
      <c r="OP38" s="6"/>
      <c r="OQ38" s="6"/>
      <c r="OR38" s="6"/>
      <c r="OS38" s="6"/>
      <c r="OT38" s="6"/>
      <c r="OU38" s="6"/>
      <c r="OV38" s="6"/>
      <c r="OW38" s="6"/>
      <c r="OX38" s="6"/>
      <c r="OY38" s="6"/>
      <c r="OZ38" s="6"/>
      <c r="PA38" s="6"/>
      <c r="PB38" s="6"/>
      <c r="PC38" s="6"/>
      <c r="PD38" s="6"/>
      <c r="PE38" s="6"/>
      <c r="PF38" s="6"/>
      <c r="PG38" s="6"/>
      <c r="PH38" s="6"/>
      <c r="PI38" s="6"/>
      <c r="PJ38" s="6"/>
      <c r="PK38" s="6"/>
      <c r="PL38" s="6"/>
      <c r="PM38" s="6"/>
      <c r="PN38" s="6"/>
      <c r="PO38" s="6"/>
      <c r="PP38" s="6"/>
      <c r="PQ38" s="6"/>
      <c r="PR38" s="6"/>
      <c r="PS38" s="6"/>
      <c r="PT38" s="6"/>
      <c r="PU38" s="6"/>
      <c r="PV38" s="6"/>
      <c r="PW38" s="6"/>
      <c r="PX38" s="6"/>
      <c r="PY38" s="6"/>
      <c r="PZ38" s="6"/>
      <c r="QA38" s="6"/>
      <c r="QB38" s="6"/>
      <c r="QC38" s="6"/>
      <c r="QD38" s="6"/>
      <c r="QE38" s="6"/>
      <c r="QF38" s="6"/>
      <c r="QG38" s="6"/>
      <c r="QH38" s="6"/>
      <c r="QI38" s="6"/>
      <c r="QJ38" s="6"/>
      <c r="QK38" s="6"/>
      <c r="QL38" s="6"/>
      <c r="QM38" s="6"/>
      <c r="QN38" s="6"/>
      <c r="QO38" s="6"/>
      <c r="QP38" s="6"/>
      <c r="QQ38" s="6"/>
      <c r="QR38" s="6"/>
      <c r="QS38" s="6"/>
      <c r="QT38" s="6"/>
      <c r="QU38" s="6"/>
      <c r="QV38" s="6"/>
      <c r="QW38" s="6"/>
      <c r="QX38" s="6"/>
      <c r="QY38" s="6"/>
      <c r="QZ38" s="6"/>
      <c r="RA38" s="6"/>
      <c r="RB38" s="6"/>
      <c r="RC38" s="6"/>
      <c r="RD38" s="6"/>
      <c r="RE38" s="6"/>
      <c r="RF38" s="6"/>
      <c r="RG38" s="6"/>
      <c r="RH38" s="6"/>
      <c r="RI38" s="6"/>
      <c r="RJ38" s="6"/>
      <c r="RK38" s="6"/>
      <c r="RL38" s="6"/>
      <c r="RM38" s="6"/>
      <c r="RN38" s="6"/>
      <c r="RO38" s="6"/>
      <c r="RP38" s="6"/>
      <c r="RQ38" s="6"/>
      <c r="RR38" s="6"/>
      <c r="RS38" s="6"/>
      <c r="RT38" s="6"/>
      <c r="RU38" s="6"/>
      <c r="RV38" s="6"/>
      <c r="RW38" s="6"/>
      <c r="RX38" s="6"/>
      <c r="RY38" s="6"/>
      <c r="RZ38" s="6"/>
      <c r="SA38" s="6"/>
      <c r="SB38" s="6"/>
      <c r="SC38" s="6"/>
      <c r="SD38" s="6"/>
      <c r="SE38" s="6"/>
      <c r="SF38" s="6"/>
      <c r="SG38" s="6"/>
      <c r="SH38" s="6"/>
      <c r="SI38" s="6"/>
      <c r="SJ38" s="6"/>
      <c r="SK38" s="6"/>
      <c r="SL38" s="6"/>
      <c r="SM38" s="6"/>
      <c r="SN38" s="6"/>
      <c r="SO38" s="6"/>
      <c r="SP38" s="6"/>
      <c r="SQ38" s="6"/>
      <c r="SR38" s="6"/>
      <c r="SS38" s="6"/>
      <c r="ST38" s="6"/>
      <c r="SU38" s="6"/>
      <c r="SV38" s="6"/>
      <c r="SW38" s="6"/>
      <c r="SX38" s="6"/>
      <c r="SY38" s="6"/>
      <c r="SZ38" s="6"/>
      <c r="TA38" s="6"/>
      <c r="TB38" s="6"/>
      <c r="TC38" s="6"/>
      <c r="TD38" s="6"/>
      <c r="TE38" s="6"/>
      <c r="TF38" s="6"/>
      <c r="TG38" s="6"/>
      <c r="TH38" s="6"/>
      <c r="TI38" s="6"/>
      <c r="TJ38" s="6"/>
      <c r="TK38" s="6"/>
      <c r="TL38" s="6"/>
      <c r="TM38" s="6"/>
      <c r="TN38" s="6"/>
      <c r="TO38" s="6"/>
      <c r="TP38" s="6"/>
      <c r="TQ38" s="6"/>
      <c r="TR38" s="6"/>
      <c r="TS38" s="6"/>
      <c r="TT38" s="6"/>
      <c r="TU38" s="6"/>
      <c r="TV38" s="6"/>
      <c r="TW38" s="6"/>
      <c r="TX38" s="6"/>
      <c r="TY38" s="6"/>
      <c r="TZ38" s="6"/>
      <c r="UA38" s="6"/>
      <c r="UB38" s="6"/>
      <c r="UC38" s="6"/>
      <c r="UD38" s="6"/>
      <c r="UE38" s="6"/>
      <c r="UF38" s="6"/>
      <c r="UG38" s="6"/>
      <c r="UH38" s="6"/>
      <c r="UI38" s="6"/>
      <c r="UJ38" s="6"/>
      <c r="UK38" s="6"/>
      <c r="UL38" s="6"/>
      <c r="UM38" s="6"/>
      <c r="UN38" s="6"/>
      <c r="UO38" s="6"/>
      <c r="UP38" s="6"/>
      <c r="UQ38" s="6"/>
      <c r="UR38" s="6"/>
      <c r="US38" s="6"/>
      <c r="UT38" s="6"/>
      <c r="UU38" s="6"/>
      <c r="UV38" s="6"/>
      <c r="UW38" s="6"/>
      <c r="UX38" s="6"/>
      <c r="UY38" s="6"/>
      <c r="UZ38" s="6"/>
      <c r="VA38" s="6"/>
      <c r="VB38" s="6"/>
      <c r="VC38" s="6"/>
      <c r="VD38" s="6"/>
      <c r="VE38" s="6"/>
      <c r="VF38" s="6"/>
      <c r="VG38" s="6"/>
      <c r="VH38" s="6"/>
      <c r="VI38" s="6"/>
      <c r="VJ38" s="6"/>
      <c r="VK38" s="6"/>
      <c r="VL38" s="6"/>
      <c r="VM38" s="6"/>
      <c r="VN38" s="6"/>
      <c r="VO38" s="6"/>
      <c r="VP38" s="6"/>
      <c r="VQ38" s="6"/>
      <c r="VR38" s="6"/>
      <c r="VS38" s="6"/>
      <c r="VT38" s="6"/>
      <c r="VU38" s="6"/>
      <c r="VV38" s="6"/>
      <c r="VW38" s="6"/>
      <c r="VX38" s="6"/>
      <c r="VY38" s="6"/>
      <c r="VZ38" s="6"/>
      <c r="WA38" s="6"/>
      <c r="WB38" s="6"/>
      <c r="WC38" s="6"/>
      <c r="WD38" s="6"/>
      <c r="WE38" s="6"/>
      <c r="WF38" s="6"/>
      <c r="WG38" s="6"/>
      <c r="WH38" s="6"/>
      <c r="WI38" s="6"/>
      <c r="WJ38" s="6"/>
      <c r="WK38" s="6"/>
      <c r="WL38" s="6"/>
      <c r="WM38" s="6"/>
      <c r="WN38" s="6"/>
      <c r="WO38" s="6"/>
      <c r="WP38" s="6"/>
      <c r="WQ38" s="6"/>
      <c r="WR38" s="6"/>
      <c r="WS38" s="6"/>
      <c r="WT38" s="6"/>
      <c r="WU38" s="6"/>
      <c r="WV38" s="6"/>
      <c r="WW38" s="6"/>
      <c r="WX38" s="6"/>
      <c r="WY38" s="6"/>
      <c r="WZ38" s="6"/>
      <c r="XA38" s="6"/>
      <c r="XB38" s="6"/>
      <c r="XC38" s="6"/>
      <c r="XD38" s="6"/>
      <c r="XE38" s="6"/>
      <c r="XF38" s="6"/>
      <c r="XG38" s="6"/>
      <c r="XH38" s="6"/>
      <c r="XI38" s="6"/>
      <c r="XJ38" s="6"/>
      <c r="XK38" s="6"/>
      <c r="XL38" s="6"/>
      <c r="XM38" s="6"/>
      <c r="XN38" s="6"/>
      <c r="XO38" s="6"/>
      <c r="XP38" s="6"/>
      <c r="XQ38" s="6"/>
      <c r="XR38" s="6"/>
      <c r="XS38" s="6"/>
      <c r="XT38" s="6"/>
      <c r="XU38" s="6"/>
      <c r="XV38" s="6"/>
      <c r="XW38" s="6"/>
      <c r="XX38" s="6"/>
      <c r="XY38" s="6"/>
      <c r="XZ38" s="6"/>
      <c r="YA38" s="6"/>
      <c r="YB38" s="6"/>
      <c r="YC38" s="6"/>
      <c r="YD38" s="6"/>
      <c r="YE38" s="6"/>
      <c r="YF38" s="6"/>
      <c r="YG38" s="6"/>
      <c r="YH38" s="6"/>
      <c r="YI38" s="6"/>
      <c r="YJ38" s="6"/>
      <c r="YK38" s="6"/>
      <c r="YL38" s="6"/>
      <c r="YM38" s="6"/>
      <c r="YN38" s="6"/>
      <c r="YO38" s="6"/>
      <c r="YP38" s="6"/>
      <c r="YQ38" s="6"/>
      <c r="YR38" s="6"/>
      <c r="YS38" s="6"/>
      <c r="YT38" s="6"/>
      <c r="YU38" s="6"/>
      <c r="YV38" s="6"/>
      <c r="YW38" s="6"/>
      <c r="YX38" s="6"/>
      <c r="YY38" s="6"/>
      <c r="YZ38" s="6"/>
      <c r="ZA38" s="6"/>
      <c r="ZB38" s="6"/>
      <c r="ZC38" s="6"/>
      <c r="ZD38" s="6"/>
      <c r="ZE38" s="6"/>
      <c r="ZF38" s="6"/>
      <c r="ZG38" s="6"/>
      <c r="ZH38" s="6"/>
      <c r="ZI38" s="6"/>
      <c r="ZJ38" s="6"/>
      <c r="ZK38" s="6"/>
      <c r="ZL38" s="6"/>
      <c r="ZM38" s="6"/>
      <c r="ZN38" s="6"/>
      <c r="ZO38" s="6"/>
      <c r="ZP38" s="6"/>
      <c r="ZQ38" s="6"/>
      <c r="ZR38" s="6"/>
      <c r="ZS38" s="6"/>
      <c r="ZT38" s="6"/>
      <c r="ZU38" s="6"/>
      <c r="ZV38" s="6"/>
      <c r="ZW38" s="6"/>
      <c r="ZX38" s="6"/>
      <c r="ZY38" s="6"/>
      <c r="ZZ38" s="6"/>
      <c r="AAA38" s="6"/>
      <c r="AAB38" s="6"/>
      <c r="AAC38" s="6"/>
      <c r="AAD38" s="6"/>
      <c r="AAE38" s="6"/>
      <c r="AAF38" s="6"/>
      <c r="AAG38" s="6"/>
      <c r="AAH38" s="6"/>
      <c r="AAI38" s="6"/>
      <c r="AAJ38" s="6"/>
      <c r="AAK38" s="6"/>
      <c r="AAL38" s="6"/>
      <c r="AAM38" s="6"/>
      <c r="AAN38" s="6"/>
      <c r="AAO38" s="6"/>
      <c r="AAP38" s="6"/>
      <c r="AAQ38" s="6"/>
      <c r="AAR38" s="6"/>
      <c r="AAS38" s="6"/>
      <c r="AAT38" s="6"/>
      <c r="AAU38" s="6"/>
      <c r="AAV38" s="6"/>
      <c r="AAW38" s="6"/>
      <c r="AAX38" s="6"/>
      <c r="AAY38" s="6"/>
      <c r="AAZ38" s="6"/>
      <c r="ABA38" s="6"/>
      <c r="ABB38" s="6"/>
      <c r="ABC38" s="6"/>
      <c r="ABD38" s="6"/>
      <c r="ABE38" s="6"/>
      <c r="ABF38" s="6"/>
      <c r="ABG38" s="6"/>
      <c r="ABH38" s="6"/>
      <c r="ABI38" s="6"/>
      <c r="ABJ38" s="6"/>
      <c r="ABK38" s="6"/>
      <c r="ABL38" s="6"/>
      <c r="ABM38" s="6"/>
      <c r="ABN38" s="6"/>
      <c r="ABO38" s="6"/>
      <c r="ABP38" s="6"/>
      <c r="ABQ38" s="6"/>
      <c r="ABR38" s="6"/>
      <c r="ABS38" s="6"/>
      <c r="ABT38" s="6"/>
      <c r="ABU38" s="6"/>
      <c r="ABV38" s="6"/>
      <c r="ABW38" s="6"/>
      <c r="ABX38" s="6"/>
      <c r="ABY38" s="6"/>
      <c r="ABZ38" s="6"/>
      <c r="ACA38" s="6"/>
      <c r="ACB38" s="6"/>
      <c r="ACC38" s="6"/>
      <c r="ACD38" s="6"/>
      <c r="ACE38" s="6"/>
      <c r="ACF38" s="6"/>
      <c r="ACG38" s="6"/>
      <c r="ACH38" s="6"/>
      <c r="ACI38" s="6"/>
      <c r="ACJ38" s="6"/>
      <c r="ACK38" s="6"/>
      <c r="ACL38" s="6"/>
      <c r="ACM38" s="6"/>
      <c r="ACN38" s="6"/>
      <c r="ACO38" s="6"/>
      <c r="ACP38" s="6"/>
      <c r="ACQ38" s="6"/>
      <c r="ACR38" s="6"/>
      <c r="ACS38" s="6"/>
      <c r="ACT38" s="6"/>
      <c r="ACU38" s="6"/>
      <c r="ACV38" s="6"/>
      <c r="ACW38" s="6"/>
      <c r="ACX38" s="6"/>
      <c r="ACY38" s="6"/>
      <c r="ACZ38" s="6"/>
      <c r="ADA38" s="6"/>
      <c r="ADB38" s="6"/>
      <c r="ADC38" s="6"/>
      <c r="ADD38" s="6"/>
      <c r="ADE38" s="6"/>
      <c r="ADF38" s="6"/>
      <c r="ADG38" s="6"/>
      <c r="ADH38" s="6"/>
      <c r="ADI38" s="6"/>
      <c r="ADJ38" s="6"/>
      <c r="ADK38" s="6"/>
      <c r="ADL38" s="6"/>
      <c r="ADM38" s="6"/>
      <c r="ADN38" s="6"/>
      <c r="ADO38" s="6"/>
      <c r="ADP38" s="6"/>
      <c r="ADQ38" s="6"/>
      <c r="ADR38" s="6"/>
      <c r="ADS38" s="6"/>
      <c r="ADT38" s="6"/>
      <c r="ADU38" s="6"/>
      <c r="ADV38" s="6"/>
      <c r="ADW38" s="6"/>
      <c r="ADX38" s="6"/>
      <c r="ADY38" s="6"/>
      <c r="ADZ38" s="6"/>
      <c r="AEA38" s="6"/>
      <c r="AEB38" s="6"/>
      <c r="AEC38" s="6"/>
      <c r="AED38" s="6"/>
      <c r="AEE38" s="6"/>
      <c r="AEF38" s="6"/>
      <c r="AEG38" s="6"/>
      <c r="AEH38" s="6"/>
      <c r="AEI38" s="6"/>
      <c r="AEJ38" s="6"/>
      <c r="AEK38" s="6"/>
      <c r="AEL38" s="6"/>
      <c r="AEM38" s="6"/>
      <c r="AEN38" s="6"/>
      <c r="AEO38" s="6"/>
      <c r="AEP38" s="6"/>
      <c r="AEQ38" s="6"/>
      <c r="AER38" s="6"/>
      <c r="AES38" s="6"/>
      <c r="AET38" s="6"/>
      <c r="AEU38" s="6"/>
      <c r="AEV38" s="6"/>
      <c r="AEW38" s="6"/>
      <c r="AEX38" s="6"/>
      <c r="AEY38" s="6"/>
      <c r="AEZ38" s="6"/>
      <c r="AFA38" s="6"/>
      <c r="AFB38" s="6"/>
      <c r="AFC38" s="6"/>
      <c r="AFD38" s="6"/>
      <c r="AFE38" s="6"/>
      <c r="AFF38" s="6"/>
      <c r="AFG38" s="6"/>
      <c r="AFH38" s="6"/>
      <c r="AFI38" s="6"/>
      <c r="AFJ38" s="6"/>
      <c r="AFK38" s="6"/>
      <c r="AFL38" s="6"/>
      <c r="AFM38" s="6"/>
      <c r="AFN38" s="6"/>
      <c r="AFO38" s="6"/>
      <c r="AFP38" s="6"/>
      <c r="AFQ38" s="6"/>
      <c r="AFR38" s="6"/>
      <c r="AFS38" s="6"/>
      <c r="AFT38" s="6"/>
      <c r="AFU38" s="6"/>
      <c r="AFV38" s="6"/>
      <c r="AFW38" s="6"/>
      <c r="AFX38" s="6"/>
      <c r="AFY38" s="6"/>
      <c r="AFZ38" s="6"/>
      <c r="AGA38" s="6"/>
      <c r="AGB38" s="6"/>
      <c r="AGC38" s="6"/>
      <c r="AGD38" s="6"/>
      <c r="AGE38" s="6"/>
      <c r="AGF38" s="6"/>
      <c r="AGG38" s="6"/>
      <c r="AGH38" s="6"/>
      <c r="AGI38" s="6"/>
      <c r="AGJ38" s="6"/>
      <c r="AGK38" s="6"/>
      <c r="AGL38" s="6"/>
      <c r="AGM38" s="6"/>
      <c r="AGN38" s="6"/>
      <c r="AGO38" s="6"/>
      <c r="AGP38" s="6"/>
      <c r="AGQ38" s="6"/>
      <c r="AGR38" s="6"/>
      <c r="AGS38" s="6"/>
      <c r="AGT38" s="6"/>
      <c r="AGU38" s="6"/>
      <c r="AGV38" s="6"/>
      <c r="AGW38" s="6"/>
      <c r="AGX38" s="6"/>
      <c r="AGY38" s="6"/>
      <c r="AGZ38" s="6"/>
      <c r="AHA38" s="6"/>
      <c r="AHB38" s="6"/>
      <c r="AHC38" s="6"/>
      <c r="AHD38" s="6"/>
      <c r="AHE38" s="6"/>
      <c r="AHF38" s="6"/>
      <c r="AHG38" s="6"/>
      <c r="AHH38" s="6"/>
      <c r="AHI38" s="6"/>
      <c r="AHJ38" s="6"/>
      <c r="AHK38" s="6"/>
      <c r="AHL38" s="6"/>
      <c r="AHM38" s="6"/>
      <c r="AHN38" s="6"/>
      <c r="AHO38" s="6"/>
      <c r="AHP38" s="6"/>
      <c r="AHQ38" s="6"/>
      <c r="AHR38" s="6"/>
      <c r="AHS38" s="6"/>
      <c r="AHT38" s="6"/>
      <c r="AHU38" s="6"/>
      <c r="AHV38" s="6"/>
      <c r="AHW38" s="6"/>
      <c r="AHX38" s="6"/>
      <c r="AHY38" s="6"/>
      <c r="AHZ38" s="6"/>
      <c r="AIA38" s="6"/>
      <c r="AIB38" s="6"/>
      <c r="AIC38" s="6"/>
      <c r="AID38" s="6"/>
      <c r="AIE38" s="6"/>
      <c r="AIF38" s="6"/>
      <c r="AIG38" s="6"/>
      <c r="AIH38" s="6"/>
      <c r="AII38" s="6"/>
      <c r="AIJ38" s="6"/>
      <c r="AIK38" s="6"/>
      <c r="AIL38" s="6"/>
      <c r="AIM38" s="6"/>
      <c r="AIN38" s="6"/>
      <c r="AIO38" s="6"/>
      <c r="AIP38" s="6"/>
      <c r="AIQ38" s="6"/>
      <c r="AIR38" s="6"/>
      <c r="AIS38" s="6"/>
      <c r="AIT38" s="6"/>
      <c r="AIU38" s="6"/>
      <c r="AIV38" s="6"/>
      <c r="AIW38" s="6"/>
      <c r="AIX38" s="6"/>
      <c r="AIY38" s="6"/>
      <c r="AIZ38" s="6"/>
      <c r="AJA38" s="6"/>
      <c r="AJB38" s="6"/>
      <c r="AJC38" s="6"/>
      <c r="AJD38" s="6"/>
      <c r="AJE38" s="6"/>
      <c r="AJF38" s="6"/>
      <c r="AJG38" s="6"/>
      <c r="AJH38" s="6"/>
      <c r="AJI38" s="6"/>
      <c r="AJJ38" s="6"/>
      <c r="AJK38" s="6"/>
      <c r="AJL38" s="6"/>
      <c r="AJM38" s="6"/>
      <c r="AJN38" s="6"/>
      <c r="AJO38" s="6"/>
      <c r="AJP38" s="6"/>
      <c r="AJQ38" s="6"/>
      <c r="AJR38" s="6"/>
      <c r="AJS38" s="6"/>
      <c r="AJT38" s="6"/>
      <c r="AJU38" s="6"/>
      <c r="AJV38" s="6"/>
      <c r="AJW38" s="6"/>
      <c r="AJX38" s="6"/>
      <c r="AJY38" s="6"/>
      <c r="AJZ38" s="6"/>
      <c r="AKA38" s="6"/>
      <c r="AKB38" s="6"/>
      <c r="AKC38" s="6"/>
      <c r="AKD38" s="6"/>
      <c r="AKE38" s="6"/>
      <c r="AKF38" s="6"/>
      <c r="AKG38" s="6"/>
      <c r="AKH38" s="6"/>
      <c r="AKI38" s="6"/>
      <c r="AKJ38" s="6"/>
      <c r="AKK38" s="6"/>
      <c r="AKL38" s="6"/>
      <c r="AKM38" s="6"/>
      <c r="AKN38" s="6"/>
      <c r="AKO38" s="6"/>
      <c r="AKP38" s="6"/>
      <c r="AKQ38" s="6"/>
      <c r="AKR38" s="6"/>
      <c r="AKS38" s="6"/>
      <c r="AKT38" s="6"/>
      <c r="AKU38" s="6"/>
      <c r="AKV38" s="6"/>
      <c r="AKW38" s="6"/>
      <c r="AKX38" s="6"/>
      <c r="AKY38" s="6"/>
      <c r="AKZ38" s="6"/>
      <c r="ALA38" s="6"/>
      <c r="ALB38" s="6"/>
      <c r="ALC38" s="6"/>
      <c r="ALD38" s="6"/>
      <c r="ALE38" s="6"/>
      <c r="ALF38" s="6"/>
      <c r="ALG38" s="6"/>
      <c r="ALH38" s="6"/>
      <c r="ALI38" s="6"/>
      <c r="ALJ38" s="6"/>
      <c r="ALK38" s="6"/>
      <c r="ALL38" s="6"/>
      <c r="ALM38" s="6"/>
      <c r="ALN38" s="6"/>
      <c r="ALO38" s="6"/>
      <c r="ALP38" s="6"/>
      <c r="ALQ38" s="6"/>
      <c r="ALR38" s="6"/>
      <c r="ALS38" s="6"/>
      <c r="ALT38" s="6"/>
      <c r="ALU38" s="6"/>
      <c r="ALV38" s="6"/>
      <c r="ALW38" s="6"/>
      <c r="ALX38" s="6"/>
      <c r="ALY38" s="6"/>
      <c r="ALZ38" s="6"/>
      <c r="AMA38" s="6"/>
      <c r="AMB38" s="6"/>
      <c r="AMC38" s="6"/>
      <c r="AMD38" s="6"/>
      <c r="AME38" s="6"/>
      <c r="AMF38" s="6"/>
    </row>
    <row r="39" spans="1:1020" s="45" customFormat="1">
      <c r="A39" s="46" t="s">
        <v>143</v>
      </c>
      <c r="B39" s="44"/>
      <c r="C39" s="24"/>
      <c r="D39" s="26" t="s">
        <v>144</v>
      </c>
      <c r="E39" s="27" t="s">
        <v>144</v>
      </c>
      <c r="F39" s="24"/>
      <c r="G39" s="24"/>
      <c r="H39" s="24"/>
      <c r="I39" s="24"/>
      <c r="J39" s="24"/>
      <c r="K39" s="24"/>
      <c r="L39" s="24"/>
      <c r="M39" s="51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4"/>
      <c r="NI39" s="24"/>
      <c r="NJ39" s="24"/>
      <c r="NK39" s="24"/>
      <c r="NL39" s="24"/>
      <c r="NM39" s="24"/>
      <c r="NN39" s="24"/>
      <c r="NO39" s="24"/>
      <c r="NP39" s="24"/>
      <c r="NQ39" s="24"/>
      <c r="NR39" s="24"/>
      <c r="NS39" s="24"/>
      <c r="NT39" s="24"/>
      <c r="NU39" s="24"/>
      <c r="NV39" s="24"/>
      <c r="NW39" s="24"/>
      <c r="NX39" s="24"/>
      <c r="NY39" s="24"/>
      <c r="NZ39" s="24"/>
      <c r="OA39" s="24"/>
      <c r="OB39" s="24"/>
      <c r="OC39" s="24"/>
      <c r="OD39" s="24"/>
      <c r="OE39" s="24"/>
      <c r="OF39" s="24"/>
      <c r="OG39" s="24"/>
      <c r="OH39" s="24"/>
      <c r="OI39" s="24"/>
      <c r="OJ39" s="24"/>
      <c r="OK39" s="24"/>
      <c r="OL39" s="24"/>
      <c r="OM39" s="24"/>
      <c r="ON39" s="24"/>
      <c r="OO39" s="24"/>
      <c r="OP39" s="24"/>
      <c r="OQ39" s="24"/>
      <c r="OR39" s="24"/>
      <c r="OS39" s="24"/>
      <c r="OT39" s="24"/>
      <c r="OU39" s="24"/>
      <c r="OV39" s="24"/>
      <c r="OW39" s="24"/>
      <c r="OX39" s="24"/>
      <c r="OY39" s="24"/>
      <c r="OZ39" s="24"/>
      <c r="PA39" s="24"/>
      <c r="PB39" s="24"/>
      <c r="PC39" s="24"/>
      <c r="PD39" s="24"/>
      <c r="PE39" s="24"/>
      <c r="PF39" s="24"/>
      <c r="PG39" s="24"/>
      <c r="PH39" s="24"/>
      <c r="PI39" s="24"/>
      <c r="PJ39" s="24"/>
      <c r="PK39" s="24"/>
      <c r="PL39" s="24"/>
      <c r="PM39" s="24"/>
      <c r="PN39" s="24"/>
      <c r="PO39" s="24"/>
      <c r="PP39" s="24"/>
      <c r="PQ39" s="24"/>
      <c r="PR39" s="24"/>
      <c r="PS39" s="24"/>
      <c r="PT39" s="24"/>
      <c r="PU39" s="24"/>
      <c r="PV39" s="24"/>
      <c r="PW39" s="24"/>
      <c r="PX39" s="24"/>
      <c r="PY39" s="24"/>
      <c r="PZ39" s="24"/>
      <c r="QA39" s="24"/>
      <c r="QB39" s="24"/>
      <c r="QC39" s="24"/>
      <c r="QD39" s="24"/>
      <c r="QE39" s="24"/>
      <c r="QF39" s="24"/>
      <c r="QG39" s="24"/>
      <c r="QH39" s="24"/>
      <c r="QI39" s="24"/>
      <c r="QJ39" s="24"/>
      <c r="QK39" s="24"/>
      <c r="QL39" s="24"/>
      <c r="QM39" s="24"/>
      <c r="QN39" s="24"/>
      <c r="QO39" s="24"/>
      <c r="QP39" s="24"/>
      <c r="QQ39" s="24"/>
      <c r="QR39" s="24"/>
      <c r="QS39" s="24"/>
      <c r="QT39" s="24"/>
      <c r="QU39" s="24"/>
      <c r="QV39" s="24"/>
      <c r="QW39" s="24"/>
      <c r="QX39" s="24"/>
      <c r="QY39" s="24"/>
      <c r="QZ39" s="24"/>
      <c r="RA39" s="24"/>
      <c r="RB39" s="24"/>
      <c r="RC39" s="24"/>
      <c r="RD39" s="24"/>
      <c r="RE39" s="24"/>
      <c r="RF39" s="24"/>
      <c r="RG39" s="24"/>
      <c r="RH39" s="24"/>
      <c r="RI39" s="24"/>
      <c r="RJ39" s="24"/>
      <c r="RK39" s="24"/>
      <c r="RL39" s="24"/>
      <c r="RM39" s="24"/>
      <c r="RN39" s="24"/>
      <c r="RO39" s="24"/>
      <c r="RP39" s="24"/>
      <c r="RQ39" s="24"/>
      <c r="RR39" s="24"/>
      <c r="RS39" s="24"/>
      <c r="RT39" s="24"/>
      <c r="RU39" s="24"/>
      <c r="RV39" s="24"/>
      <c r="RW39" s="24"/>
      <c r="RX39" s="24"/>
      <c r="RY39" s="24"/>
      <c r="RZ39" s="24"/>
      <c r="SA39" s="24"/>
      <c r="SB39" s="24"/>
      <c r="SC39" s="24"/>
      <c r="SD39" s="24"/>
      <c r="SE39" s="24"/>
      <c r="SF39" s="24"/>
      <c r="SG39" s="24"/>
      <c r="SH39" s="24"/>
      <c r="SI39" s="24"/>
      <c r="SJ39" s="24"/>
      <c r="SK39" s="24"/>
      <c r="SL39" s="24"/>
      <c r="SM39" s="24"/>
      <c r="SN39" s="24"/>
      <c r="SO39" s="24"/>
      <c r="SP39" s="24"/>
      <c r="SQ39" s="24"/>
      <c r="SR39" s="24"/>
      <c r="SS39" s="24"/>
      <c r="ST39" s="24"/>
      <c r="SU39" s="24"/>
      <c r="SV39" s="24"/>
      <c r="SW39" s="24"/>
      <c r="SX39" s="24"/>
      <c r="SY39" s="24"/>
      <c r="SZ39" s="24"/>
      <c r="TA39" s="24"/>
      <c r="TB39" s="24"/>
      <c r="TC39" s="24"/>
      <c r="TD39" s="24"/>
      <c r="TE39" s="24"/>
      <c r="TF39" s="24"/>
      <c r="TG39" s="24"/>
      <c r="TH39" s="24"/>
      <c r="TI39" s="24"/>
      <c r="TJ39" s="24"/>
      <c r="TK39" s="24"/>
      <c r="TL39" s="24"/>
      <c r="TM39" s="24"/>
      <c r="TN39" s="24"/>
      <c r="TO39" s="24"/>
      <c r="TP39" s="24"/>
      <c r="TQ39" s="24"/>
      <c r="TR39" s="24"/>
      <c r="TS39" s="24"/>
      <c r="TT39" s="24"/>
      <c r="TU39" s="24"/>
      <c r="TV39" s="24"/>
      <c r="TW39" s="24"/>
      <c r="TX39" s="24"/>
      <c r="TY39" s="24"/>
      <c r="TZ39" s="24"/>
      <c r="UA39" s="24"/>
      <c r="UB39" s="24"/>
      <c r="UC39" s="24"/>
      <c r="UD39" s="24"/>
      <c r="UE39" s="24"/>
      <c r="UF39" s="24"/>
      <c r="UG39" s="24"/>
      <c r="UH39" s="24"/>
      <c r="UI39" s="24"/>
      <c r="UJ39" s="24"/>
      <c r="UK39" s="24"/>
      <c r="UL39" s="24"/>
      <c r="UM39" s="24"/>
      <c r="UN39" s="24"/>
      <c r="UO39" s="24"/>
      <c r="UP39" s="24"/>
      <c r="UQ39" s="24"/>
      <c r="UR39" s="24"/>
      <c r="US39" s="24"/>
      <c r="UT39" s="24"/>
      <c r="UU39" s="24"/>
      <c r="UV39" s="24"/>
      <c r="UW39" s="24"/>
      <c r="UX39" s="24"/>
      <c r="UY39" s="24"/>
      <c r="UZ39" s="24"/>
      <c r="VA39" s="24"/>
      <c r="VB39" s="24"/>
      <c r="VC39" s="24"/>
      <c r="VD39" s="24"/>
      <c r="VE39" s="24"/>
      <c r="VF39" s="24"/>
      <c r="VG39" s="24"/>
      <c r="VH39" s="24"/>
      <c r="VI39" s="24"/>
      <c r="VJ39" s="24"/>
      <c r="VK39" s="24"/>
      <c r="VL39" s="24"/>
      <c r="VM39" s="24"/>
      <c r="VN39" s="24"/>
      <c r="VO39" s="24"/>
      <c r="VP39" s="24"/>
      <c r="VQ39" s="24"/>
      <c r="VR39" s="24"/>
      <c r="VS39" s="24"/>
      <c r="VT39" s="24"/>
      <c r="VU39" s="24"/>
      <c r="VV39" s="24"/>
      <c r="VW39" s="24"/>
      <c r="VX39" s="24"/>
      <c r="VY39" s="24"/>
      <c r="VZ39" s="24"/>
      <c r="WA39" s="24"/>
      <c r="WB39" s="24"/>
      <c r="WC39" s="24"/>
      <c r="WD39" s="24"/>
      <c r="WE39" s="24"/>
      <c r="WF39" s="24"/>
      <c r="WG39" s="24"/>
      <c r="WH39" s="24"/>
      <c r="WI39" s="24"/>
      <c r="WJ39" s="24"/>
      <c r="WK39" s="24"/>
      <c r="WL39" s="24"/>
      <c r="WM39" s="24"/>
      <c r="WN39" s="24"/>
      <c r="WO39" s="24"/>
      <c r="WP39" s="24"/>
      <c r="WQ39" s="24"/>
      <c r="WR39" s="24"/>
      <c r="WS39" s="24"/>
      <c r="WT39" s="24"/>
      <c r="WU39" s="24"/>
      <c r="WV39" s="24"/>
      <c r="WW39" s="24"/>
      <c r="WX39" s="24"/>
      <c r="WY39" s="24"/>
      <c r="WZ39" s="24"/>
      <c r="XA39" s="24"/>
      <c r="XB39" s="24"/>
      <c r="XC39" s="24"/>
      <c r="XD39" s="24"/>
      <c r="XE39" s="24"/>
      <c r="XF39" s="24"/>
      <c r="XG39" s="24"/>
      <c r="XH39" s="24"/>
      <c r="XI39" s="24"/>
      <c r="XJ39" s="24"/>
      <c r="XK39" s="24"/>
      <c r="XL39" s="24"/>
      <c r="XM39" s="24"/>
      <c r="XN39" s="24"/>
      <c r="XO39" s="24"/>
      <c r="XP39" s="24"/>
      <c r="XQ39" s="24"/>
      <c r="XR39" s="24"/>
      <c r="XS39" s="24"/>
      <c r="XT39" s="24"/>
      <c r="XU39" s="24"/>
      <c r="XV39" s="24"/>
      <c r="XW39" s="24"/>
      <c r="XX39" s="24"/>
      <c r="XY39" s="24"/>
      <c r="XZ39" s="24"/>
      <c r="YA39" s="24"/>
      <c r="YB39" s="24"/>
      <c r="YC39" s="24"/>
      <c r="YD39" s="24"/>
      <c r="YE39" s="24"/>
      <c r="YF39" s="24"/>
      <c r="YG39" s="24"/>
      <c r="YH39" s="24"/>
      <c r="YI39" s="24"/>
      <c r="YJ39" s="24"/>
      <c r="YK39" s="24"/>
      <c r="YL39" s="24"/>
      <c r="YM39" s="24"/>
      <c r="YN39" s="24"/>
      <c r="YO39" s="24"/>
      <c r="YP39" s="24"/>
      <c r="YQ39" s="24"/>
      <c r="YR39" s="24"/>
      <c r="YS39" s="24"/>
      <c r="YT39" s="24"/>
      <c r="YU39" s="24"/>
      <c r="YV39" s="24"/>
      <c r="YW39" s="24"/>
      <c r="YX39" s="24"/>
      <c r="YY39" s="24"/>
      <c r="YZ39" s="24"/>
      <c r="ZA39" s="24"/>
      <c r="ZB39" s="24"/>
      <c r="ZC39" s="24"/>
      <c r="ZD39" s="24"/>
      <c r="ZE39" s="24"/>
      <c r="ZF39" s="24"/>
      <c r="ZG39" s="24"/>
      <c r="ZH39" s="24"/>
      <c r="ZI39" s="24"/>
      <c r="ZJ39" s="24"/>
      <c r="ZK39" s="24"/>
      <c r="ZL39" s="24"/>
      <c r="ZM39" s="24"/>
      <c r="ZN39" s="24"/>
      <c r="ZO39" s="24"/>
      <c r="ZP39" s="24"/>
      <c r="ZQ39" s="24"/>
      <c r="ZR39" s="24"/>
      <c r="ZS39" s="24"/>
      <c r="ZT39" s="24"/>
      <c r="ZU39" s="24"/>
      <c r="ZV39" s="24"/>
      <c r="ZW39" s="24"/>
      <c r="ZX39" s="24"/>
      <c r="ZY39" s="24"/>
      <c r="ZZ39" s="24"/>
      <c r="AAA39" s="24"/>
      <c r="AAB39" s="24"/>
      <c r="AAC39" s="24"/>
      <c r="AAD39" s="24"/>
      <c r="AAE39" s="24"/>
      <c r="AAF39" s="24"/>
      <c r="AAG39" s="24"/>
      <c r="AAH39" s="24"/>
      <c r="AAI39" s="24"/>
      <c r="AAJ39" s="24"/>
      <c r="AAK39" s="24"/>
      <c r="AAL39" s="24"/>
      <c r="AAM39" s="24"/>
      <c r="AAN39" s="24"/>
      <c r="AAO39" s="24"/>
      <c r="AAP39" s="24"/>
      <c r="AAQ39" s="24"/>
      <c r="AAR39" s="24"/>
      <c r="AAS39" s="24"/>
      <c r="AAT39" s="24"/>
      <c r="AAU39" s="24"/>
      <c r="AAV39" s="24"/>
      <c r="AAW39" s="24"/>
      <c r="AAX39" s="24"/>
      <c r="AAY39" s="24"/>
      <c r="AAZ39" s="24"/>
      <c r="ABA39" s="24"/>
      <c r="ABB39" s="24"/>
      <c r="ABC39" s="24"/>
      <c r="ABD39" s="24"/>
      <c r="ABE39" s="24"/>
      <c r="ABF39" s="24"/>
      <c r="ABG39" s="24"/>
      <c r="ABH39" s="24"/>
      <c r="ABI39" s="24"/>
      <c r="ABJ39" s="24"/>
      <c r="ABK39" s="24"/>
      <c r="ABL39" s="24"/>
      <c r="ABM39" s="24"/>
      <c r="ABN39" s="24"/>
      <c r="ABO39" s="24"/>
      <c r="ABP39" s="24"/>
      <c r="ABQ39" s="24"/>
      <c r="ABR39" s="24"/>
      <c r="ABS39" s="24"/>
      <c r="ABT39" s="24"/>
      <c r="ABU39" s="24"/>
      <c r="ABV39" s="24"/>
      <c r="ABW39" s="24"/>
      <c r="ABX39" s="24"/>
      <c r="ABY39" s="24"/>
      <c r="ABZ39" s="24"/>
      <c r="ACA39" s="24"/>
      <c r="ACB39" s="24"/>
      <c r="ACC39" s="24"/>
      <c r="ACD39" s="24"/>
      <c r="ACE39" s="24"/>
      <c r="ACF39" s="24"/>
      <c r="ACG39" s="24"/>
      <c r="ACH39" s="24"/>
      <c r="ACI39" s="24"/>
      <c r="ACJ39" s="24"/>
      <c r="ACK39" s="24"/>
      <c r="ACL39" s="24"/>
      <c r="ACM39" s="24"/>
      <c r="ACN39" s="24"/>
      <c r="ACO39" s="24"/>
      <c r="ACP39" s="24"/>
      <c r="ACQ39" s="24"/>
      <c r="ACR39" s="24"/>
      <c r="ACS39" s="24"/>
      <c r="ACT39" s="24"/>
      <c r="ACU39" s="24"/>
      <c r="ACV39" s="24"/>
      <c r="ACW39" s="24"/>
      <c r="ACX39" s="24"/>
      <c r="ACY39" s="24"/>
      <c r="ACZ39" s="24"/>
      <c r="ADA39" s="24"/>
      <c r="ADB39" s="24"/>
      <c r="ADC39" s="24"/>
      <c r="ADD39" s="24"/>
      <c r="ADE39" s="24"/>
      <c r="ADF39" s="24"/>
      <c r="ADG39" s="24"/>
      <c r="ADH39" s="24"/>
      <c r="ADI39" s="24"/>
      <c r="ADJ39" s="24"/>
      <c r="ADK39" s="24"/>
      <c r="ADL39" s="24"/>
      <c r="ADM39" s="24"/>
      <c r="ADN39" s="24"/>
      <c r="ADO39" s="24"/>
      <c r="ADP39" s="24"/>
      <c r="ADQ39" s="24"/>
      <c r="ADR39" s="24"/>
      <c r="ADS39" s="24"/>
      <c r="ADT39" s="24"/>
      <c r="ADU39" s="24"/>
      <c r="ADV39" s="24"/>
      <c r="ADW39" s="24"/>
      <c r="ADX39" s="24"/>
      <c r="ADY39" s="24"/>
      <c r="ADZ39" s="24"/>
      <c r="AEA39" s="24"/>
      <c r="AEB39" s="24"/>
      <c r="AEC39" s="24"/>
      <c r="AED39" s="24"/>
      <c r="AEE39" s="24"/>
      <c r="AEF39" s="24"/>
      <c r="AEG39" s="24"/>
      <c r="AEH39" s="24"/>
      <c r="AEI39" s="24"/>
      <c r="AEJ39" s="24"/>
      <c r="AEK39" s="24"/>
      <c r="AEL39" s="24"/>
      <c r="AEM39" s="24"/>
      <c r="AEN39" s="24"/>
      <c r="AEO39" s="24"/>
      <c r="AEP39" s="24"/>
      <c r="AEQ39" s="24"/>
      <c r="AER39" s="24"/>
      <c r="AES39" s="24"/>
      <c r="AET39" s="24"/>
      <c r="AEU39" s="24"/>
      <c r="AEV39" s="24"/>
      <c r="AEW39" s="24"/>
      <c r="AEX39" s="24"/>
      <c r="AEY39" s="24"/>
      <c r="AEZ39" s="24"/>
      <c r="AFA39" s="24"/>
      <c r="AFB39" s="24"/>
      <c r="AFC39" s="24"/>
      <c r="AFD39" s="24"/>
      <c r="AFE39" s="24"/>
      <c r="AFF39" s="24"/>
      <c r="AFG39" s="24"/>
      <c r="AFH39" s="24"/>
      <c r="AFI39" s="24"/>
      <c r="AFJ39" s="24"/>
      <c r="AFK39" s="24"/>
      <c r="AFL39" s="24"/>
      <c r="AFM39" s="24"/>
      <c r="AFN39" s="24"/>
      <c r="AFO39" s="24"/>
      <c r="AFP39" s="24"/>
      <c r="AFQ39" s="24"/>
      <c r="AFR39" s="24"/>
      <c r="AFS39" s="24"/>
      <c r="AFT39" s="24"/>
      <c r="AFU39" s="24"/>
      <c r="AFV39" s="24"/>
      <c r="AFW39" s="24"/>
      <c r="AFX39" s="24"/>
      <c r="AFY39" s="24"/>
      <c r="AFZ39" s="24"/>
      <c r="AGA39" s="24"/>
      <c r="AGB39" s="24"/>
      <c r="AGC39" s="24"/>
      <c r="AGD39" s="24"/>
      <c r="AGE39" s="24"/>
      <c r="AGF39" s="24"/>
      <c r="AGG39" s="24"/>
      <c r="AGH39" s="24"/>
      <c r="AGI39" s="24"/>
      <c r="AGJ39" s="24"/>
      <c r="AGK39" s="24"/>
      <c r="AGL39" s="24"/>
      <c r="AGM39" s="24"/>
      <c r="AGN39" s="24"/>
      <c r="AGO39" s="24"/>
      <c r="AGP39" s="24"/>
      <c r="AGQ39" s="24"/>
      <c r="AGR39" s="24"/>
      <c r="AGS39" s="24"/>
      <c r="AGT39" s="24"/>
      <c r="AGU39" s="24"/>
      <c r="AGV39" s="24"/>
      <c r="AGW39" s="24"/>
      <c r="AGX39" s="24"/>
      <c r="AGY39" s="24"/>
      <c r="AGZ39" s="24"/>
      <c r="AHA39" s="24"/>
      <c r="AHB39" s="24"/>
      <c r="AHC39" s="24"/>
      <c r="AHD39" s="24"/>
      <c r="AHE39" s="24"/>
      <c r="AHF39" s="24"/>
      <c r="AHG39" s="24"/>
      <c r="AHH39" s="24"/>
      <c r="AHI39" s="24"/>
      <c r="AHJ39" s="24"/>
      <c r="AHK39" s="24"/>
      <c r="AHL39" s="24"/>
      <c r="AHM39" s="24"/>
      <c r="AHN39" s="24"/>
      <c r="AHO39" s="24"/>
      <c r="AHP39" s="24"/>
      <c r="AHQ39" s="24"/>
      <c r="AHR39" s="24"/>
      <c r="AHS39" s="24"/>
      <c r="AHT39" s="24"/>
      <c r="AHU39" s="24"/>
      <c r="AHV39" s="24"/>
      <c r="AHW39" s="24"/>
      <c r="AHX39" s="24"/>
      <c r="AHY39" s="24"/>
      <c r="AHZ39" s="24"/>
      <c r="AIA39" s="24"/>
      <c r="AIB39" s="24"/>
      <c r="AIC39" s="24"/>
      <c r="AID39" s="24"/>
      <c r="AIE39" s="24"/>
      <c r="AIF39" s="24"/>
      <c r="AIG39" s="24"/>
      <c r="AIH39" s="24"/>
      <c r="AII39" s="24"/>
      <c r="AIJ39" s="24"/>
      <c r="AIK39" s="24"/>
      <c r="AIL39" s="24"/>
      <c r="AIM39" s="24"/>
      <c r="AIN39" s="24"/>
      <c r="AIO39" s="24"/>
      <c r="AIP39" s="24"/>
      <c r="AIQ39" s="24"/>
      <c r="AIR39" s="24"/>
      <c r="AIS39" s="24"/>
      <c r="AIT39" s="24"/>
      <c r="AIU39" s="24"/>
      <c r="AIV39" s="24"/>
      <c r="AIW39" s="24"/>
      <c r="AIX39" s="24"/>
      <c r="AIY39" s="24"/>
      <c r="AIZ39" s="24"/>
      <c r="AJA39" s="24"/>
      <c r="AJB39" s="24"/>
      <c r="AJC39" s="24"/>
      <c r="AJD39" s="24"/>
      <c r="AJE39" s="24"/>
      <c r="AJF39" s="24"/>
      <c r="AJG39" s="24"/>
      <c r="AJH39" s="24"/>
      <c r="AJI39" s="24"/>
      <c r="AJJ39" s="24"/>
      <c r="AJK39" s="24"/>
      <c r="AJL39" s="24"/>
      <c r="AJM39" s="24"/>
      <c r="AJN39" s="24"/>
      <c r="AJO39" s="24"/>
      <c r="AJP39" s="24"/>
      <c r="AJQ39" s="24"/>
      <c r="AJR39" s="24"/>
      <c r="AJS39" s="24"/>
      <c r="AJT39" s="24"/>
      <c r="AJU39" s="24"/>
      <c r="AJV39" s="24"/>
      <c r="AJW39" s="24"/>
      <c r="AJX39" s="24"/>
      <c r="AJY39" s="24"/>
      <c r="AJZ39" s="24"/>
      <c r="AKA39" s="24"/>
      <c r="AKB39" s="24"/>
      <c r="AKC39" s="24"/>
      <c r="AKD39" s="24"/>
      <c r="AKE39" s="24"/>
      <c r="AKF39" s="24"/>
      <c r="AKG39" s="24"/>
      <c r="AKH39" s="24"/>
      <c r="AKI39" s="24"/>
      <c r="AKJ39" s="24"/>
      <c r="AKK39" s="24"/>
      <c r="AKL39" s="24"/>
      <c r="AKM39" s="24"/>
      <c r="AKN39" s="24"/>
      <c r="AKO39" s="24"/>
      <c r="AKP39" s="24"/>
      <c r="AKQ39" s="24"/>
      <c r="AKR39" s="24"/>
      <c r="AKS39" s="24"/>
      <c r="AKT39" s="24"/>
      <c r="AKU39" s="24"/>
      <c r="AKV39" s="24"/>
      <c r="AKW39" s="24"/>
      <c r="AKX39" s="24"/>
      <c r="AKY39" s="24"/>
      <c r="AKZ39" s="24"/>
      <c r="ALA39" s="24"/>
      <c r="ALB39" s="24"/>
      <c r="ALC39" s="24"/>
      <c r="ALD39" s="24"/>
      <c r="ALE39" s="24"/>
      <c r="ALF39" s="24"/>
      <c r="ALG39" s="24"/>
      <c r="ALH39" s="24"/>
      <c r="ALI39" s="24"/>
      <c r="ALJ39" s="24"/>
      <c r="ALK39" s="24"/>
      <c r="ALL39" s="24"/>
      <c r="ALM39" s="24"/>
      <c r="ALN39" s="24"/>
      <c r="ALO39" s="24"/>
      <c r="ALP39" s="24"/>
      <c r="ALQ39" s="24"/>
      <c r="ALR39" s="24"/>
      <c r="ALS39" s="24"/>
      <c r="ALT39" s="24"/>
      <c r="ALU39" s="24"/>
      <c r="ALV39" s="24"/>
      <c r="ALW39" s="24"/>
      <c r="ALX39" s="24"/>
      <c r="ALY39" s="24"/>
      <c r="ALZ39" s="24"/>
      <c r="AMA39" s="24"/>
      <c r="AMB39" s="24"/>
      <c r="AMC39" s="24"/>
      <c r="AMD39" s="24"/>
      <c r="AME39" s="24"/>
      <c r="AMF39" s="24"/>
    </row>
    <row r="40" spans="1:1020" s="41" customFormat="1">
      <c r="A40" s="44"/>
      <c r="B40" s="44"/>
      <c r="C40" s="24"/>
      <c r="D40" s="26"/>
      <c r="E40" s="27"/>
      <c r="F40" s="24"/>
      <c r="G40" s="40"/>
      <c r="H40" s="23"/>
      <c r="I40" s="23"/>
      <c r="J40" s="23"/>
      <c r="K40" s="29"/>
      <c r="L40" s="24"/>
      <c r="M40" s="51"/>
      <c r="N40" s="40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  <c r="IW40" s="23"/>
      <c r="IX40" s="23"/>
      <c r="IY40" s="23"/>
      <c r="IZ40" s="23"/>
      <c r="JA40" s="23"/>
      <c r="JB40" s="23"/>
      <c r="JC40" s="23"/>
      <c r="JD40" s="23"/>
      <c r="JE40" s="23"/>
      <c r="JF40" s="23"/>
      <c r="JG40" s="23"/>
      <c r="JH40" s="23"/>
      <c r="JI40" s="23"/>
      <c r="JJ40" s="23"/>
      <c r="JK40" s="23"/>
      <c r="JL40" s="23"/>
      <c r="JM40" s="23"/>
      <c r="JN40" s="23"/>
      <c r="JO40" s="23"/>
      <c r="JP40" s="23"/>
      <c r="JQ40" s="23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3"/>
      <c r="NI40" s="23"/>
      <c r="NJ40" s="23"/>
      <c r="NK40" s="23"/>
      <c r="NL40" s="23"/>
      <c r="NM40" s="23"/>
      <c r="NN40" s="23"/>
      <c r="NO40" s="23"/>
      <c r="NP40" s="23"/>
      <c r="NQ40" s="23"/>
      <c r="NR40" s="23"/>
      <c r="NS40" s="23"/>
      <c r="NT40" s="23"/>
      <c r="NU40" s="23"/>
      <c r="NV40" s="23"/>
      <c r="NW40" s="23"/>
      <c r="NX40" s="23"/>
      <c r="NY40" s="23"/>
      <c r="NZ40" s="23"/>
      <c r="OA40" s="23"/>
      <c r="OB40" s="23"/>
      <c r="OC40" s="23"/>
      <c r="OD40" s="23"/>
      <c r="OE40" s="23"/>
      <c r="OF40" s="23"/>
      <c r="OG40" s="23"/>
      <c r="OH40" s="23"/>
      <c r="OI40" s="23"/>
      <c r="OJ40" s="23"/>
      <c r="OK40" s="23"/>
      <c r="OL40" s="23"/>
      <c r="OM40" s="23"/>
      <c r="ON40" s="23"/>
      <c r="OO40" s="23"/>
      <c r="OP40" s="23"/>
      <c r="OQ40" s="23"/>
      <c r="OR40" s="23"/>
      <c r="OS40" s="23"/>
      <c r="OT40" s="23"/>
      <c r="OU40" s="23"/>
      <c r="OV40" s="23"/>
      <c r="OW40" s="23"/>
      <c r="OX40" s="23"/>
      <c r="OY40" s="23"/>
      <c r="OZ40" s="23"/>
      <c r="PA40" s="23"/>
      <c r="PB40" s="23"/>
      <c r="PC40" s="23"/>
      <c r="PD40" s="23"/>
      <c r="PE40" s="23"/>
      <c r="PF40" s="23"/>
      <c r="PG40" s="23"/>
      <c r="PH40" s="23"/>
      <c r="PI40" s="23"/>
      <c r="PJ40" s="23"/>
      <c r="PK40" s="23"/>
      <c r="PL40" s="23"/>
      <c r="PM40" s="23"/>
      <c r="PN40" s="23"/>
      <c r="PO40" s="23"/>
      <c r="PP40" s="23"/>
      <c r="PQ40" s="23"/>
      <c r="PR40" s="23"/>
      <c r="PS40" s="23"/>
      <c r="PT40" s="23"/>
      <c r="PU40" s="23"/>
      <c r="PV40" s="23"/>
      <c r="PW40" s="23"/>
      <c r="PX40" s="23"/>
      <c r="PY40" s="23"/>
      <c r="PZ40" s="23"/>
      <c r="QA40" s="23"/>
      <c r="QB40" s="23"/>
      <c r="QC40" s="23"/>
      <c r="QD40" s="23"/>
      <c r="QE40" s="23"/>
      <c r="QF40" s="23"/>
      <c r="QG40" s="23"/>
      <c r="QH40" s="23"/>
      <c r="QI40" s="23"/>
      <c r="QJ40" s="23"/>
      <c r="QK40" s="23"/>
      <c r="QL40" s="23"/>
      <c r="QM40" s="23"/>
      <c r="QN40" s="23"/>
      <c r="QO40" s="23"/>
      <c r="QP40" s="23"/>
      <c r="QQ40" s="23"/>
      <c r="QR40" s="23"/>
      <c r="QS40" s="23"/>
      <c r="QT40" s="23"/>
      <c r="QU40" s="23"/>
      <c r="QV40" s="23"/>
      <c r="QW40" s="23"/>
      <c r="QX40" s="23"/>
      <c r="QY40" s="23"/>
      <c r="QZ40" s="23"/>
      <c r="RA40" s="23"/>
      <c r="RB40" s="23"/>
      <c r="RC40" s="23"/>
      <c r="RD40" s="23"/>
      <c r="RE40" s="23"/>
      <c r="RF40" s="23"/>
      <c r="RG40" s="23"/>
      <c r="RH40" s="23"/>
      <c r="RI40" s="23"/>
      <c r="RJ40" s="23"/>
      <c r="RK40" s="23"/>
      <c r="RL40" s="23"/>
      <c r="RM40" s="23"/>
      <c r="RN40" s="23"/>
      <c r="RO40" s="23"/>
      <c r="RP40" s="23"/>
      <c r="RQ40" s="23"/>
      <c r="RR40" s="23"/>
      <c r="RS40" s="23"/>
      <c r="RT40" s="23"/>
      <c r="RU40" s="23"/>
      <c r="RV40" s="23"/>
      <c r="RW40" s="23"/>
      <c r="RX40" s="23"/>
      <c r="RY40" s="23"/>
      <c r="RZ40" s="23"/>
      <c r="SA40" s="23"/>
      <c r="SB40" s="23"/>
      <c r="SC40" s="23"/>
      <c r="SD40" s="23"/>
      <c r="SE40" s="23"/>
      <c r="SF40" s="23"/>
      <c r="SG40" s="23"/>
      <c r="SH40" s="23"/>
      <c r="SI40" s="23"/>
      <c r="SJ40" s="23"/>
      <c r="SK40" s="23"/>
      <c r="SL40" s="23"/>
      <c r="SM40" s="23"/>
      <c r="SN40" s="23"/>
      <c r="SO40" s="23"/>
      <c r="SP40" s="23"/>
      <c r="SQ40" s="23"/>
      <c r="SR40" s="23"/>
      <c r="SS40" s="23"/>
      <c r="ST40" s="23"/>
      <c r="SU40" s="23"/>
      <c r="SV40" s="23"/>
      <c r="SW40" s="23"/>
      <c r="SX40" s="23"/>
      <c r="SY40" s="23"/>
      <c r="SZ40" s="23"/>
      <c r="TA40" s="23"/>
      <c r="TB40" s="23"/>
      <c r="TC40" s="23"/>
      <c r="TD40" s="23"/>
      <c r="TE40" s="23"/>
      <c r="TF40" s="23"/>
      <c r="TG40" s="23"/>
      <c r="TH40" s="23"/>
      <c r="TI40" s="23"/>
      <c r="TJ40" s="23"/>
      <c r="TK40" s="23"/>
      <c r="TL40" s="23"/>
      <c r="TM40" s="23"/>
      <c r="TN40" s="23"/>
      <c r="TO40" s="23"/>
      <c r="TP40" s="23"/>
      <c r="TQ40" s="23"/>
      <c r="TR40" s="23"/>
      <c r="TS40" s="23"/>
      <c r="TT40" s="23"/>
      <c r="TU40" s="23"/>
      <c r="TV40" s="23"/>
      <c r="TW40" s="23"/>
      <c r="TX40" s="23"/>
      <c r="TY40" s="23"/>
      <c r="TZ40" s="23"/>
      <c r="UA40" s="23"/>
      <c r="UB40" s="23"/>
      <c r="UC40" s="23"/>
      <c r="UD40" s="23"/>
      <c r="UE40" s="23"/>
      <c r="UF40" s="23"/>
      <c r="UG40" s="23"/>
      <c r="UH40" s="23"/>
      <c r="UI40" s="23"/>
      <c r="UJ40" s="23"/>
      <c r="UK40" s="23"/>
      <c r="UL40" s="23"/>
      <c r="UM40" s="23"/>
      <c r="UN40" s="23"/>
      <c r="UO40" s="23"/>
      <c r="UP40" s="23"/>
      <c r="UQ40" s="23"/>
      <c r="UR40" s="23"/>
      <c r="US40" s="23"/>
      <c r="UT40" s="23"/>
      <c r="UU40" s="23"/>
      <c r="UV40" s="23"/>
      <c r="UW40" s="23"/>
      <c r="UX40" s="23"/>
      <c r="UY40" s="23"/>
      <c r="UZ40" s="23"/>
      <c r="VA40" s="23"/>
      <c r="VB40" s="23"/>
      <c r="VC40" s="23"/>
      <c r="VD40" s="23"/>
      <c r="VE40" s="23"/>
      <c r="VF40" s="23"/>
      <c r="VG40" s="23"/>
      <c r="VH40" s="23"/>
      <c r="VI40" s="23"/>
      <c r="VJ40" s="23"/>
      <c r="VK40" s="23"/>
      <c r="VL40" s="23"/>
      <c r="VM40" s="23"/>
      <c r="VN40" s="23"/>
      <c r="VO40" s="23"/>
      <c r="VP40" s="23"/>
      <c r="VQ40" s="23"/>
      <c r="VR40" s="23"/>
      <c r="VS40" s="23"/>
      <c r="VT40" s="23"/>
      <c r="VU40" s="23"/>
      <c r="VV40" s="23"/>
      <c r="VW40" s="23"/>
      <c r="VX40" s="23"/>
      <c r="VY40" s="23"/>
      <c r="VZ40" s="23"/>
      <c r="WA40" s="23"/>
      <c r="WB40" s="23"/>
      <c r="WC40" s="23"/>
      <c r="WD40" s="23"/>
      <c r="WE40" s="23"/>
      <c r="WF40" s="23"/>
      <c r="WG40" s="23"/>
      <c r="WH40" s="23"/>
      <c r="WI40" s="23"/>
      <c r="WJ40" s="23"/>
      <c r="WK40" s="23"/>
      <c r="WL40" s="23"/>
      <c r="WM40" s="23"/>
      <c r="WN40" s="23"/>
      <c r="WO40" s="23"/>
      <c r="WP40" s="23"/>
      <c r="WQ40" s="23"/>
      <c r="WR40" s="23"/>
      <c r="WS40" s="23"/>
      <c r="WT40" s="23"/>
      <c r="WU40" s="23"/>
      <c r="WV40" s="23"/>
      <c r="WW40" s="23"/>
      <c r="WX40" s="23"/>
      <c r="WY40" s="23"/>
      <c r="WZ40" s="23"/>
      <c r="XA40" s="23"/>
      <c r="XB40" s="23"/>
      <c r="XC40" s="23"/>
      <c r="XD40" s="23"/>
      <c r="XE40" s="23"/>
      <c r="XF40" s="23"/>
      <c r="XG40" s="23"/>
      <c r="XH40" s="23"/>
      <c r="XI40" s="23"/>
      <c r="XJ40" s="23"/>
      <c r="XK40" s="23"/>
      <c r="XL40" s="23"/>
      <c r="XM40" s="23"/>
      <c r="XN40" s="23"/>
      <c r="XO40" s="23"/>
      <c r="XP40" s="23"/>
      <c r="XQ40" s="23"/>
      <c r="XR40" s="23"/>
      <c r="XS40" s="23"/>
      <c r="XT40" s="23"/>
      <c r="XU40" s="23"/>
      <c r="XV40" s="23"/>
      <c r="XW40" s="23"/>
      <c r="XX40" s="23"/>
      <c r="XY40" s="23"/>
      <c r="XZ40" s="23"/>
      <c r="YA40" s="23"/>
      <c r="YB40" s="23"/>
      <c r="YC40" s="23"/>
      <c r="YD40" s="23"/>
      <c r="YE40" s="23"/>
      <c r="YF40" s="23"/>
      <c r="YG40" s="23"/>
      <c r="YH40" s="23"/>
      <c r="YI40" s="23"/>
      <c r="YJ40" s="23"/>
      <c r="YK40" s="23"/>
      <c r="YL40" s="23"/>
      <c r="YM40" s="23"/>
      <c r="YN40" s="23"/>
      <c r="YO40" s="23"/>
      <c r="YP40" s="23"/>
      <c r="YQ40" s="23"/>
      <c r="YR40" s="23"/>
      <c r="YS40" s="23"/>
      <c r="YT40" s="23"/>
      <c r="YU40" s="23"/>
      <c r="YV40" s="23"/>
      <c r="YW40" s="23"/>
      <c r="YX40" s="23"/>
      <c r="YY40" s="23"/>
      <c r="YZ40" s="23"/>
      <c r="ZA40" s="23"/>
      <c r="ZB40" s="23"/>
      <c r="ZC40" s="23"/>
      <c r="ZD40" s="23"/>
      <c r="ZE40" s="23"/>
      <c r="ZF40" s="23"/>
      <c r="ZG40" s="23"/>
      <c r="ZH40" s="23"/>
      <c r="ZI40" s="23"/>
      <c r="ZJ40" s="23"/>
      <c r="ZK40" s="23"/>
      <c r="ZL40" s="23"/>
      <c r="ZM40" s="23"/>
      <c r="ZN40" s="23"/>
      <c r="ZO40" s="23"/>
      <c r="ZP40" s="23"/>
      <c r="ZQ40" s="23"/>
      <c r="ZR40" s="23"/>
      <c r="ZS40" s="23"/>
      <c r="ZT40" s="23"/>
      <c r="ZU40" s="23"/>
      <c r="ZV40" s="23"/>
      <c r="ZW40" s="23"/>
      <c r="ZX40" s="23"/>
      <c r="ZY40" s="23"/>
      <c r="ZZ40" s="23"/>
      <c r="AAA40" s="23"/>
      <c r="AAB40" s="23"/>
      <c r="AAC40" s="23"/>
      <c r="AAD40" s="23"/>
      <c r="AAE40" s="23"/>
      <c r="AAF40" s="23"/>
      <c r="AAG40" s="23"/>
      <c r="AAH40" s="23"/>
      <c r="AAI40" s="23"/>
      <c r="AAJ40" s="23"/>
      <c r="AAK40" s="23"/>
      <c r="AAL40" s="23"/>
      <c r="AAM40" s="23"/>
      <c r="AAN40" s="23"/>
      <c r="AAO40" s="23"/>
      <c r="AAP40" s="23"/>
      <c r="AAQ40" s="23"/>
      <c r="AAR40" s="23"/>
      <c r="AAS40" s="23"/>
      <c r="AAT40" s="23"/>
      <c r="AAU40" s="23"/>
      <c r="AAV40" s="23"/>
      <c r="AAW40" s="23"/>
      <c r="AAX40" s="23"/>
      <c r="AAY40" s="23"/>
      <c r="AAZ40" s="23"/>
      <c r="ABA40" s="23"/>
      <c r="ABB40" s="23"/>
      <c r="ABC40" s="23"/>
      <c r="ABD40" s="23"/>
      <c r="ABE40" s="23"/>
      <c r="ABF40" s="23"/>
      <c r="ABG40" s="23"/>
      <c r="ABH40" s="23"/>
      <c r="ABI40" s="23"/>
      <c r="ABJ40" s="23"/>
      <c r="ABK40" s="23"/>
      <c r="ABL40" s="23"/>
      <c r="ABM40" s="23"/>
      <c r="ABN40" s="23"/>
      <c r="ABO40" s="23"/>
      <c r="ABP40" s="23"/>
      <c r="ABQ40" s="23"/>
      <c r="ABR40" s="23"/>
      <c r="ABS40" s="23"/>
      <c r="ABT40" s="23"/>
      <c r="ABU40" s="23"/>
      <c r="ABV40" s="23"/>
      <c r="ABW40" s="23"/>
      <c r="ABX40" s="23"/>
      <c r="ABY40" s="23"/>
      <c r="ABZ40" s="23"/>
      <c r="ACA40" s="23"/>
      <c r="ACB40" s="23"/>
      <c r="ACC40" s="23"/>
      <c r="ACD40" s="23"/>
      <c r="ACE40" s="23"/>
      <c r="ACF40" s="23"/>
      <c r="ACG40" s="23"/>
      <c r="ACH40" s="23"/>
      <c r="ACI40" s="23"/>
      <c r="ACJ40" s="23"/>
      <c r="ACK40" s="23"/>
      <c r="ACL40" s="23"/>
      <c r="ACM40" s="23"/>
      <c r="ACN40" s="23"/>
      <c r="ACO40" s="23"/>
      <c r="ACP40" s="23"/>
      <c r="ACQ40" s="23"/>
      <c r="ACR40" s="23"/>
      <c r="ACS40" s="23"/>
      <c r="ACT40" s="23"/>
      <c r="ACU40" s="23"/>
      <c r="ACV40" s="23"/>
      <c r="ACW40" s="23"/>
      <c r="ACX40" s="23"/>
      <c r="ACY40" s="23"/>
      <c r="ACZ40" s="23"/>
      <c r="ADA40" s="23"/>
      <c r="ADB40" s="23"/>
      <c r="ADC40" s="23"/>
      <c r="ADD40" s="23"/>
      <c r="ADE40" s="23"/>
      <c r="ADF40" s="23"/>
      <c r="ADG40" s="23"/>
      <c r="ADH40" s="23"/>
      <c r="ADI40" s="23"/>
      <c r="ADJ40" s="23"/>
      <c r="ADK40" s="23"/>
      <c r="ADL40" s="23"/>
      <c r="ADM40" s="23"/>
      <c r="ADN40" s="23"/>
      <c r="ADO40" s="23"/>
      <c r="ADP40" s="23"/>
      <c r="ADQ40" s="23"/>
      <c r="ADR40" s="23"/>
      <c r="ADS40" s="23"/>
      <c r="ADT40" s="23"/>
      <c r="ADU40" s="23"/>
      <c r="ADV40" s="23"/>
      <c r="ADW40" s="23"/>
      <c r="ADX40" s="23"/>
      <c r="ADY40" s="23"/>
      <c r="ADZ40" s="23"/>
      <c r="AEA40" s="23"/>
      <c r="AEB40" s="23"/>
      <c r="AEC40" s="23"/>
      <c r="AED40" s="23"/>
      <c r="AEE40" s="23"/>
      <c r="AEF40" s="23"/>
      <c r="AEG40" s="23"/>
      <c r="AEH40" s="23"/>
      <c r="AEI40" s="23"/>
      <c r="AEJ40" s="23"/>
      <c r="AEK40" s="23"/>
      <c r="AEL40" s="23"/>
      <c r="AEM40" s="23"/>
      <c r="AEN40" s="23"/>
      <c r="AEO40" s="23"/>
      <c r="AEP40" s="23"/>
      <c r="AEQ40" s="23"/>
      <c r="AER40" s="23"/>
      <c r="AES40" s="23"/>
      <c r="AET40" s="23"/>
      <c r="AEU40" s="23"/>
      <c r="AEV40" s="23"/>
      <c r="AEW40" s="23"/>
      <c r="AEX40" s="23"/>
      <c r="AEY40" s="23"/>
      <c r="AEZ40" s="23"/>
      <c r="AFA40" s="23"/>
      <c r="AFB40" s="23"/>
      <c r="AFC40" s="23"/>
      <c r="AFD40" s="23"/>
      <c r="AFE40" s="23"/>
      <c r="AFF40" s="23"/>
      <c r="AFG40" s="23"/>
      <c r="AFH40" s="23"/>
      <c r="AFI40" s="23"/>
      <c r="AFJ40" s="23"/>
      <c r="AFK40" s="23"/>
      <c r="AFL40" s="23"/>
      <c r="AFM40" s="23"/>
      <c r="AFN40" s="23"/>
      <c r="AFO40" s="23"/>
      <c r="AFP40" s="23"/>
      <c r="AFQ40" s="23"/>
      <c r="AFR40" s="23"/>
      <c r="AFS40" s="23"/>
      <c r="AFT40" s="23"/>
      <c r="AFU40" s="23"/>
      <c r="AFV40" s="23"/>
      <c r="AFW40" s="23"/>
      <c r="AFX40" s="23"/>
      <c r="AFY40" s="23"/>
      <c r="AFZ40" s="23"/>
      <c r="AGA40" s="23"/>
      <c r="AGB40" s="23"/>
      <c r="AGC40" s="23"/>
      <c r="AGD40" s="23"/>
      <c r="AGE40" s="23"/>
      <c r="AGF40" s="23"/>
      <c r="AGG40" s="23"/>
      <c r="AGH40" s="23"/>
      <c r="AGI40" s="23"/>
      <c r="AGJ40" s="23"/>
      <c r="AGK40" s="23"/>
      <c r="AGL40" s="23"/>
      <c r="AGM40" s="23"/>
      <c r="AGN40" s="23"/>
      <c r="AGO40" s="23"/>
      <c r="AGP40" s="23"/>
      <c r="AGQ40" s="23"/>
      <c r="AGR40" s="23"/>
      <c r="AGS40" s="23"/>
      <c r="AGT40" s="23"/>
      <c r="AGU40" s="23"/>
      <c r="AGV40" s="23"/>
      <c r="AGW40" s="23"/>
      <c r="AGX40" s="23"/>
      <c r="AGY40" s="23"/>
      <c r="AGZ40" s="23"/>
      <c r="AHA40" s="23"/>
      <c r="AHB40" s="23"/>
      <c r="AHC40" s="23"/>
      <c r="AHD40" s="23"/>
      <c r="AHE40" s="23"/>
      <c r="AHF40" s="23"/>
      <c r="AHG40" s="23"/>
      <c r="AHH40" s="23"/>
      <c r="AHI40" s="23"/>
      <c r="AHJ40" s="23"/>
      <c r="AHK40" s="23"/>
      <c r="AHL40" s="23"/>
      <c r="AHM40" s="23"/>
      <c r="AHN40" s="23"/>
      <c r="AHO40" s="23"/>
      <c r="AHP40" s="23"/>
      <c r="AHQ40" s="23"/>
      <c r="AHR40" s="23"/>
      <c r="AHS40" s="23"/>
      <c r="AHT40" s="23"/>
      <c r="AHU40" s="23"/>
      <c r="AHV40" s="23"/>
      <c r="AHW40" s="23"/>
      <c r="AHX40" s="23"/>
      <c r="AHY40" s="23"/>
      <c r="AHZ40" s="23"/>
      <c r="AIA40" s="23"/>
      <c r="AIB40" s="23"/>
      <c r="AIC40" s="23"/>
      <c r="AID40" s="23"/>
      <c r="AIE40" s="23"/>
      <c r="AIF40" s="23"/>
      <c r="AIG40" s="23"/>
      <c r="AIH40" s="23"/>
      <c r="AII40" s="23"/>
      <c r="AIJ40" s="23"/>
      <c r="AIK40" s="23"/>
      <c r="AIL40" s="23"/>
      <c r="AIM40" s="23"/>
      <c r="AIN40" s="23"/>
      <c r="AIO40" s="23"/>
      <c r="AIP40" s="23"/>
      <c r="AIQ40" s="23"/>
      <c r="AIR40" s="23"/>
      <c r="AIS40" s="23"/>
      <c r="AIT40" s="23"/>
      <c r="AIU40" s="23"/>
      <c r="AIV40" s="23"/>
      <c r="AIW40" s="23"/>
      <c r="AIX40" s="23"/>
      <c r="AIY40" s="23"/>
      <c r="AIZ40" s="23"/>
      <c r="AJA40" s="23"/>
      <c r="AJB40" s="23"/>
      <c r="AJC40" s="23"/>
      <c r="AJD40" s="23"/>
      <c r="AJE40" s="23"/>
      <c r="AJF40" s="23"/>
      <c r="AJG40" s="23"/>
      <c r="AJH40" s="23"/>
      <c r="AJI40" s="23"/>
      <c r="AJJ40" s="23"/>
      <c r="AJK40" s="23"/>
      <c r="AJL40" s="23"/>
      <c r="AJM40" s="23"/>
      <c r="AJN40" s="23"/>
      <c r="AJO40" s="23"/>
      <c r="AJP40" s="23"/>
      <c r="AJQ40" s="23"/>
      <c r="AJR40" s="23"/>
      <c r="AJS40" s="23"/>
      <c r="AJT40" s="23"/>
      <c r="AJU40" s="23"/>
      <c r="AJV40" s="23"/>
      <c r="AJW40" s="23"/>
      <c r="AJX40" s="23"/>
      <c r="AJY40" s="23"/>
      <c r="AJZ40" s="23"/>
      <c r="AKA40" s="23"/>
      <c r="AKB40" s="23"/>
      <c r="AKC40" s="23"/>
      <c r="AKD40" s="23"/>
      <c r="AKE40" s="23"/>
      <c r="AKF40" s="23"/>
      <c r="AKG40" s="23"/>
      <c r="AKH40" s="23"/>
      <c r="AKI40" s="23"/>
      <c r="AKJ40" s="23"/>
      <c r="AKK40" s="23"/>
      <c r="AKL40" s="23"/>
      <c r="AKM40" s="23"/>
      <c r="AKN40" s="23"/>
      <c r="AKO40" s="23"/>
      <c r="AKP40" s="23"/>
      <c r="AKQ40" s="23"/>
      <c r="AKR40" s="23"/>
      <c r="AKS40" s="23"/>
      <c r="AKT40" s="23"/>
      <c r="AKU40" s="23"/>
      <c r="AKV40" s="23"/>
      <c r="AKW40" s="23"/>
      <c r="AKX40" s="23"/>
      <c r="AKY40" s="23"/>
      <c r="AKZ40" s="23"/>
      <c r="ALA40" s="23"/>
      <c r="ALB40" s="23"/>
      <c r="ALC40" s="23"/>
      <c r="ALD40" s="23"/>
      <c r="ALE40" s="23"/>
      <c r="ALF40" s="23"/>
      <c r="ALG40" s="23"/>
      <c r="ALH40" s="23"/>
      <c r="ALI40" s="23"/>
      <c r="ALJ40" s="23"/>
      <c r="ALK40" s="23"/>
      <c r="ALL40" s="23"/>
      <c r="ALM40" s="23"/>
      <c r="ALN40" s="23"/>
      <c r="ALO40" s="23"/>
      <c r="ALP40" s="23"/>
      <c r="ALQ40" s="23"/>
      <c r="ALR40" s="23"/>
      <c r="ALS40" s="23"/>
      <c r="ALT40" s="23"/>
      <c r="ALU40" s="23"/>
      <c r="ALV40" s="23"/>
      <c r="ALW40" s="23"/>
      <c r="ALX40" s="23"/>
      <c r="ALY40" s="23"/>
      <c r="ALZ40" s="23"/>
      <c r="AMA40" s="23"/>
      <c r="AMB40" s="23"/>
      <c r="AMC40" s="23"/>
      <c r="AMD40" s="23"/>
      <c r="AME40" s="23"/>
      <c r="AMF40" s="23"/>
    </row>
    <row r="41" spans="1:1020" s="16" customFormat="1">
      <c r="A41" s="44"/>
      <c r="B41" s="44"/>
      <c r="C41" s="24"/>
      <c r="D41" s="26"/>
      <c r="E41" s="27"/>
      <c r="F41" s="24"/>
      <c r="G41" s="22"/>
      <c r="H41" s="15"/>
      <c r="I41" s="15"/>
      <c r="J41" s="15"/>
      <c r="K41" s="33"/>
      <c r="L41" s="24"/>
      <c r="M41" s="51"/>
      <c r="N41" s="22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</row>
    <row r="42" spans="1:1020">
      <c r="A42" s="42"/>
      <c r="B42" s="42"/>
      <c r="C42" s="6"/>
      <c r="D42" s="43"/>
      <c r="E42" s="7"/>
      <c r="F42" s="6"/>
      <c r="G42" s="34"/>
    </row>
    <row r="43" spans="1:1020">
      <c r="A43" s="42"/>
      <c r="B43" s="42"/>
      <c r="C43" s="6"/>
      <c r="D43" s="43"/>
      <c r="E43" s="7"/>
      <c r="F43" s="6"/>
      <c r="G43" s="34"/>
    </row>
    <row r="44" spans="1:1020">
      <c r="A44" s="42"/>
      <c r="B44" s="42"/>
      <c r="C44" s="6"/>
      <c r="D44" s="43"/>
      <c r="E44" s="7"/>
      <c r="F44" s="6"/>
      <c r="G44" s="34"/>
    </row>
    <row r="45" spans="1:1020">
      <c r="A45" s="42"/>
      <c r="B45" s="42"/>
      <c r="C45" s="6"/>
      <c r="D45" s="43"/>
      <c r="E45" s="7"/>
      <c r="F45" s="6"/>
      <c r="G45" s="34"/>
    </row>
    <row r="46" spans="1:1020">
      <c r="A46" s="42"/>
      <c r="B46" s="42"/>
      <c r="C46" s="6"/>
      <c r="D46" s="43"/>
      <c r="E46" s="7"/>
      <c r="F46" s="6"/>
      <c r="G46" s="34"/>
    </row>
    <row r="47" spans="1:1020">
      <c r="A47" s="42"/>
      <c r="B47" s="42"/>
      <c r="C47" s="6"/>
      <c r="D47" s="43"/>
      <c r="E47" s="7"/>
      <c r="F47" s="6"/>
      <c r="G47" s="34"/>
    </row>
    <row r="48" spans="1:1020">
      <c r="A48" s="42"/>
      <c r="B48" s="42"/>
      <c r="C48" s="6"/>
      <c r="D48" s="43"/>
      <c r="E48" s="7"/>
      <c r="F48" s="6"/>
      <c r="G48" s="34"/>
    </row>
    <row r="49" spans="1:14" s="10" customFormat="1">
      <c r="A49" s="42"/>
      <c r="B49" s="42"/>
      <c r="C49" s="6"/>
      <c r="D49" s="43"/>
      <c r="E49" s="7"/>
      <c r="F49" s="6"/>
      <c r="G49" s="34"/>
      <c r="K49" s="32"/>
      <c r="L49" s="6"/>
      <c r="M49" s="52"/>
      <c r="N49" s="34"/>
    </row>
    <row r="50" spans="1:14" s="10" customFormat="1">
      <c r="A50" s="42"/>
      <c r="B50" s="42"/>
      <c r="C50" s="6"/>
      <c r="D50" s="43"/>
      <c r="E50" s="7"/>
      <c r="F50" s="6"/>
      <c r="G50" s="34"/>
      <c r="K50" s="32"/>
      <c r="L50" s="6"/>
      <c r="M50" s="52"/>
      <c r="N50" s="34"/>
    </row>
    <row r="51" spans="1:14" s="10" customFormat="1">
      <c r="A51" s="42"/>
      <c r="B51" s="42"/>
      <c r="C51" s="6"/>
      <c r="D51" s="43"/>
      <c r="E51" s="7"/>
      <c r="F51" s="6"/>
      <c r="G51" s="34"/>
      <c r="K51" s="32"/>
      <c r="L51" s="6"/>
      <c r="M51" s="52"/>
      <c r="N51" s="34"/>
    </row>
    <row r="52" spans="1:14" s="10" customFormat="1">
      <c r="A52" s="42"/>
      <c r="B52" s="42"/>
      <c r="C52" s="6"/>
      <c r="D52" s="43"/>
      <c r="E52" s="7"/>
      <c r="F52" s="6"/>
      <c r="G52" s="34"/>
      <c r="K52" s="32"/>
      <c r="L52" s="6"/>
      <c r="M52" s="52"/>
      <c r="N52" s="34"/>
    </row>
    <row r="53" spans="1:14" s="10" customFormat="1">
      <c r="A53" s="42"/>
      <c r="B53" s="42"/>
      <c r="C53" s="6"/>
      <c r="D53" s="43"/>
      <c r="E53" s="7"/>
      <c r="F53" s="6"/>
      <c r="G53" s="34"/>
      <c r="K53" s="32"/>
      <c r="L53" s="6"/>
      <c r="M53" s="52"/>
      <c r="N53" s="34"/>
    </row>
    <row r="54" spans="1:14" s="10" customFormat="1">
      <c r="A54" s="42"/>
      <c r="B54" s="42"/>
      <c r="C54" s="6"/>
      <c r="D54" s="43"/>
      <c r="E54" s="7"/>
      <c r="F54" s="6"/>
      <c r="G54" s="34"/>
      <c r="K54" s="32"/>
      <c r="L54" s="6"/>
      <c r="M54" s="52"/>
      <c r="N54" s="34"/>
    </row>
    <row r="55" spans="1:14" s="10" customFormat="1">
      <c r="A55" s="42"/>
      <c r="B55" s="42"/>
      <c r="C55" s="6"/>
      <c r="D55" s="43"/>
      <c r="E55" s="7"/>
      <c r="F55" s="6"/>
      <c r="G55" s="34"/>
      <c r="K55" s="32"/>
      <c r="L55" s="6"/>
      <c r="M55" s="52"/>
      <c r="N55" s="34"/>
    </row>
    <row r="56" spans="1:14" s="10" customFormat="1">
      <c r="A56" s="42"/>
      <c r="B56" s="42"/>
      <c r="C56" s="6"/>
      <c r="D56" s="43"/>
      <c r="E56" s="7"/>
      <c r="F56" s="6"/>
      <c r="G56" s="34"/>
      <c r="K56" s="32"/>
      <c r="L56" s="6"/>
      <c r="M56" s="52"/>
      <c r="N56" s="34"/>
    </row>
    <row r="57" spans="1:14" s="10" customFormat="1">
      <c r="A57" s="42"/>
      <c r="B57" s="42"/>
      <c r="C57" s="6"/>
      <c r="D57" s="43"/>
      <c r="E57" s="7"/>
      <c r="F57" s="6"/>
      <c r="G57" s="34"/>
      <c r="K57" s="32"/>
      <c r="L57" s="6"/>
      <c r="M57" s="52"/>
      <c r="N57" s="34"/>
    </row>
    <row r="58" spans="1:14" s="10" customFormat="1">
      <c r="A58" s="42"/>
      <c r="B58" s="42"/>
      <c r="C58" s="6"/>
      <c r="D58" s="43"/>
      <c r="E58" s="7"/>
      <c r="F58" s="6"/>
      <c r="G58" s="34"/>
      <c r="K58" s="32"/>
      <c r="L58" s="6"/>
      <c r="M58" s="52"/>
      <c r="N58" s="34"/>
    </row>
    <row r="59" spans="1:14" s="10" customFormat="1">
      <c r="A59" s="42"/>
      <c r="B59" s="42"/>
      <c r="C59" s="6"/>
      <c r="D59" s="43"/>
      <c r="E59" s="7"/>
      <c r="F59" s="6"/>
      <c r="G59" s="34"/>
      <c r="K59" s="32"/>
      <c r="L59" s="6"/>
      <c r="M59" s="52"/>
      <c r="N59" s="34"/>
    </row>
    <row r="60" spans="1:14" s="10" customFormat="1">
      <c r="A60" s="42"/>
      <c r="B60" s="42"/>
      <c r="C60" s="6"/>
      <c r="D60" s="43"/>
      <c r="E60" s="7"/>
      <c r="F60" s="6"/>
      <c r="G60" s="34"/>
      <c r="K60" s="32"/>
      <c r="L60" s="6"/>
      <c r="M60" s="52"/>
      <c r="N60" s="34"/>
    </row>
    <row r="61" spans="1:14" s="10" customFormat="1">
      <c r="A61" s="42"/>
      <c r="B61" s="42"/>
      <c r="C61" s="6"/>
      <c r="D61" s="43"/>
      <c r="E61" s="7"/>
      <c r="F61" s="6"/>
      <c r="G61" s="34"/>
      <c r="K61" s="32"/>
      <c r="L61" s="6"/>
      <c r="M61" s="52"/>
      <c r="N61" s="34"/>
    </row>
    <row r="62" spans="1:14" s="10" customFormat="1">
      <c r="A62" s="42"/>
      <c r="B62" s="42"/>
      <c r="C62" s="6"/>
      <c r="D62" s="43"/>
      <c r="E62" s="7"/>
      <c r="F62" s="6"/>
      <c r="G62" s="34"/>
      <c r="K62" s="32"/>
      <c r="L62" s="6"/>
      <c r="M62" s="52"/>
      <c r="N62" s="34"/>
    </row>
    <row r="63" spans="1:14" s="10" customFormat="1">
      <c r="A63" s="42"/>
      <c r="B63" s="42"/>
      <c r="C63" s="6"/>
      <c r="D63" s="43"/>
      <c r="E63" s="7"/>
      <c r="F63" s="6"/>
      <c r="G63" s="34"/>
      <c r="K63" s="32"/>
      <c r="L63" s="6"/>
      <c r="M63" s="52"/>
      <c r="N63" s="34"/>
    </row>
    <row r="64" spans="1:14" s="10" customFormat="1">
      <c r="A64" s="42"/>
      <c r="B64" s="42"/>
      <c r="C64" s="6"/>
      <c r="D64" s="43"/>
      <c r="E64" s="7"/>
      <c r="F64" s="6"/>
      <c r="G64" s="34"/>
      <c r="K64" s="32"/>
      <c r="L64" s="6"/>
      <c r="M64" s="52"/>
      <c r="N64" s="34"/>
    </row>
    <row r="65" spans="1:14" s="10" customFormat="1">
      <c r="A65" s="42"/>
      <c r="B65" s="42"/>
      <c r="C65" s="6"/>
      <c r="D65" s="43"/>
      <c r="E65" s="7"/>
      <c r="F65" s="6"/>
      <c r="G65" s="34"/>
      <c r="K65" s="32"/>
      <c r="L65" s="6"/>
      <c r="M65" s="52"/>
      <c r="N65" s="34"/>
    </row>
    <row r="66" spans="1:14" s="10" customFormat="1">
      <c r="A66" s="42"/>
      <c r="B66" s="42"/>
      <c r="C66" s="6"/>
      <c r="D66" s="43"/>
      <c r="E66" s="7"/>
      <c r="F66" s="6"/>
      <c r="G66" s="34"/>
      <c r="K66" s="32"/>
      <c r="L66" s="6"/>
      <c r="M66" s="52"/>
      <c r="N66" s="34"/>
    </row>
    <row r="67" spans="1:14" s="10" customFormat="1">
      <c r="A67" s="42"/>
      <c r="B67" s="42"/>
      <c r="C67" s="6"/>
      <c r="D67" s="43"/>
      <c r="E67" s="7"/>
      <c r="F67" s="6"/>
      <c r="G67" s="34"/>
      <c r="K67" s="32"/>
      <c r="L67" s="6"/>
      <c r="M67" s="52"/>
      <c r="N67" s="34"/>
    </row>
    <row r="68" spans="1:14" s="10" customFormat="1">
      <c r="A68" s="42"/>
      <c r="B68" s="42"/>
      <c r="C68" s="6"/>
      <c r="D68" s="43"/>
      <c r="E68" s="7"/>
      <c r="F68" s="6"/>
      <c r="G68" s="34"/>
      <c r="K68" s="32"/>
      <c r="L68" s="6"/>
      <c r="M68" s="52"/>
      <c r="N68" s="34"/>
    </row>
    <row r="69" spans="1:14" s="10" customFormat="1">
      <c r="A69" s="47"/>
      <c r="B69" s="47"/>
      <c r="C69" s="48"/>
      <c r="D69" s="49"/>
      <c r="E69" s="50"/>
      <c r="F69" s="48"/>
      <c r="K69" s="32"/>
      <c r="L69" s="6"/>
      <c r="M69" s="52"/>
      <c r="N69" s="34"/>
    </row>
    <row r="1048467" spans="1:14" s="10" customFormat="1">
      <c r="A1048467" s="14"/>
      <c r="B1048467" s="14"/>
      <c r="D1048467" s="18"/>
      <c r="E1048467" s="11"/>
      <c r="K1048467" s="32"/>
      <c r="L1048467" s="6"/>
      <c r="M1048467" s="52"/>
      <c r="N1048467" s="34"/>
    </row>
    <row r="1048468" spans="1:14" s="10" customFormat="1">
      <c r="A1048468" s="14"/>
      <c r="B1048468" s="14"/>
      <c r="D1048468" s="18"/>
      <c r="E1048468" s="11"/>
      <c r="K1048468" s="32"/>
      <c r="L1048468" s="6"/>
      <c r="M1048468" s="52"/>
      <c r="N1048468" s="34"/>
    </row>
    <row r="1048469" spans="1:14" s="10" customFormat="1">
      <c r="A1048469" s="14"/>
      <c r="B1048469" s="14"/>
      <c r="D1048469" s="18"/>
      <c r="E1048469" s="11"/>
      <c r="K1048469" s="32"/>
      <c r="L1048469" s="6"/>
      <c r="M1048469" s="52"/>
      <c r="N1048469" s="34"/>
    </row>
    <row r="1048470" spans="1:14" s="10" customFormat="1">
      <c r="A1048470" s="14"/>
      <c r="B1048470" s="14"/>
      <c r="D1048470" s="18"/>
      <c r="E1048470" s="11"/>
      <c r="K1048470" s="32"/>
      <c r="L1048470" s="6"/>
      <c r="M1048470" s="52"/>
      <c r="N1048470" s="34"/>
    </row>
    <row r="1048471" spans="1:14" s="10" customFormat="1">
      <c r="A1048471" s="14"/>
      <c r="B1048471" s="14"/>
      <c r="D1048471" s="18"/>
      <c r="E1048471" s="11"/>
      <c r="K1048471" s="32"/>
      <c r="L1048471" s="6"/>
      <c r="M1048471" s="52"/>
      <c r="N1048471" s="34"/>
    </row>
    <row r="1048472" spans="1:14" s="10" customFormat="1">
      <c r="A1048472" s="14"/>
      <c r="B1048472" s="14"/>
      <c r="D1048472" s="18"/>
      <c r="E1048472" s="11"/>
      <c r="K1048472" s="32"/>
      <c r="L1048472" s="6"/>
      <c r="M1048472" s="52"/>
      <c r="N1048472" s="34"/>
    </row>
  </sheetData>
  <mergeCells count="6">
    <mergeCell ref="M8:M9"/>
    <mergeCell ref="A8:A9"/>
    <mergeCell ref="B8:B9"/>
    <mergeCell ref="C8:C9"/>
    <mergeCell ref="D8:D9"/>
    <mergeCell ref="E8:F8"/>
  </mergeCells>
  <pageMargins left="0.75" right="0.75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LibreOffice/6.0.5.2$Windows_X86_64 LibreOffice_project/54c8cbb85f300ac59db32fe8a675ff7683cd5a16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Analist</vt:lpstr>
      <vt:lpstr>Transport</vt:lpstr>
      <vt:lpstr>Respinsi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</dc:creator>
  <cp:lastModifiedBy>Bianca</cp:lastModifiedBy>
  <cp:revision>2</cp:revision>
  <cp:lastPrinted>2019-10-14T09:11:32Z</cp:lastPrinted>
  <dcterms:created xsi:type="dcterms:W3CDTF">2019-09-09T08:50:24Z</dcterms:created>
  <dcterms:modified xsi:type="dcterms:W3CDTF">2019-12-10T08:24:51Z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